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24120" windowHeight="5850" activeTab="3"/>
  </bookViews>
  <sheets>
    <sheet name="Budget LBV" sheetId="1" r:id="rId1"/>
    <sheet name="Kostenteiler-Budget" sheetId="2" r:id="rId2"/>
    <sheet name="Abrechnung-LBV" sheetId="3" r:id="rId3"/>
    <sheet name="Kostenteiler-Rechnung" sheetId="4" r:id="rId4"/>
    <sheet name="Einsatztage" sheetId="5" r:id="rId5"/>
  </sheets>
  <definedNames/>
  <calcPr fullCalcOnLoad="1"/>
</workbook>
</file>

<file path=xl/sharedStrings.xml><?xml version="1.0" encoding="utf-8"?>
<sst xmlns="http://schemas.openxmlformats.org/spreadsheetml/2006/main" count="222" uniqueCount="104">
  <si>
    <t>Geschäftsjahr</t>
  </si>
  <si>
    <t>Aufwandpositionen</t>
  </si>
  <si>
    <t>Total</t>
  </si>
  <si>
    <t>Lehbetriebsverbund</t>
  </si>
  <si>
    <t>Musterlingen</t>
  </si>
  <si>
    <t>Arbeitsmittel</t>
  </si>
  <si>
    <t>Berufsfachschule</t>
  </si>
  <si>
    <t>Prüfungsgebühren</t>
  </si>
  <si>
    <t>PSA (pauschal)</t>
  </si>
  <si>
    <t>Verschiedenes/Réserve</t>
  </si>
  <si>
    <t>1. LJ</t>
  </si>
  <si>
    <t>2. LJ</t>
  </si>
  <si>
    <t>3. LJ</t>
  </si>
  <si>
    <t>Kosten Leitbetrieb (pauschal)</t>
  </si>
  <si>
    <t>3.</t>
  </si>
  <si>
    <t>2.</t>
  </si>
  <si>
    <t>1.</t>
  </si>
  <si>
    <t>Lernende im</t>
  </si>
  <si>
    <t xml:space="preserve"> Lehrjahr</t>
  </si>
  <si>
    <t>Kosten pro Monat &amp; Jahrgang</t>
  </si>
  <si>
    <t>Kosten pro Geschäftsjahr</t>
  </si>
  <si>
    <t>Lohnkosten (inkl. 13. M.lohn)</t>
  </si>
  <si>
    <t>Lehrbetriebsverbünde Forst</t>
  </si>
  <si>
    <t>Berechnung der effektiven Arbeitstage eines Lernenden im Betrieb</t>
  </si>
  <si>
    <t>%</t>
  </si>
  <si>
    <t>Wochenenden</t>
  </si>
  <si>
    <t>Tage</t>
  </si>
  <si>
    <t>Saldo</t>
  </si>
  <si>
    <t>Ferien</t>
  </si>
  <si>
    <t>Feiertage</t>
  </si>
  <si>
    <t>Schultage</t>
  </si>
  <si>
    <t>üKs (Schnitt)</t>
  </si>
  <si>
    <t>Prüfungen</t>
  </si>
  <si>
    <t>Abzug/Jahr</t>
  </si>
  <si>
    <t>Wochen</t>
  </si>
  <si>
    <t>verfügbare Tage pro Jahr</t>
  </si>
  <si>
    <t>Ausfalltage (5%)</t>
  </si>
  <si>
    <t>üK A, F</t>
  </si>
  <si>
    <t>üK D2, C</t>
  </si>
  <si>
    <t>üK B, D1, E</t>
  </si>
  <si>
    <t>inkl. LAP</t>
  </si>
  <si>
    <t>?</t>
  </si>
  <si>
    <t>Restkosten überbetr. Kurse</t>
  </si>
  <si>
    <t>Ansatz pro Monat bzw. Tag
oder pauschal pro lernende Person</t>
  </si>
  <si>
    <t>Leitbetrieb / Betrieb 1</t>
  </si>
  <si>
    <t>Betrieb 2</t>
  </si>
  <si>
    <t>Betrieb 3</t>
  </si>
  <si>
    <t>Betrieb 4</t>
  </si>
  <si>
    <t>Betrieb 5</t>
  </si>
  <si>
    <t>Anzahl Einsatztage 
der Lernenden im Betrieb</t>
  </si>
  <si>
    <t>verfügbare Einsatztage pro L</t>
  </si>
  <si>
    <t>verfügbare Einsatztage insgesamt</t>
  </si>
  <si>
    <t>Tagesansatz 
(gemäss Abrechnung)</t>
  </si>
  <si>
    <t>Einsatztage gemäss Schätzung</t>
  </si>
  <si>
    <t>Total effektive Arbeitstage</t>
  </si>
  <si>
    <t>Total pro
Betrieb</t>
  </si>
  <si>
    <t>PSA (gemäss Nachweis)</t>
  </si>
  <si>
    <t>effektive Arbeitstage in den Betrieben (Nettoarbeitstage)</t>
  </si>
  <si>
    <t>Anzahl beteiligte Betriebe</t>
  </si>
  <si>
    <t>Einsatztage insgesamt</t>
  </si>
  <si>
    <t>Einsatztage pro L</t>
  </si>
  <si>
    <t>Abrechnung</t>
  </si>
  <si>
    <t>geschätzte Arbeitstage
(Budget)</t>
  </si>
  <si>
    <t>effektive Arbeitstage
(gemäss Rapporten)</t>
  </si>
  <si>
    <t>geplante Arbeitstage 
gemäss Arbeitsprogramm</t>
  </si>
  <si>
    <t>Variable Kosten pro Lernperson und Jahr</t>
  </si>
  <si>
    <t>Anteil an Fixkosten</t>
  </si>
  <si>
    <t>Total geplante Arbeitstage</t>
  </si>
  <si>
    <t>Lohnnebenkosten</t>
  </si>
  <si>
    <t>Summen</t>
  </si>
  <si>
    <t>Vorlage 1</t>
  </si>
  <si>
    <t>Vorlage 4</t>
  </si>
  <si>
    <t>Vorlage 3</t>
  </si>
  <si>
    <t>Vorlage 2</t>
  </si>
  <si>
    <t>Vorlage 5</t>
  </si>
  <si>
    <r>
      <t xml:space="preserve">Budget des Verbundes </t>
    </r>
    <r>
      <rPr>
        <b/>
        <sz val="18"/>
        <color indexed="10"/>
        <rFont val="Verdana"/>
        <family val="2"/>
      </rPr>
      <t>(Beispiel)</t>
    </r>
  </si>
  <si>
    <r>
      <t xml:space="preserve">K o s t e n t e i l e r
aufgrund Budget </t>
    </r>
    <r>
      <rPr>
        <b/>
        <sz val="16"/>
        <color indexed="10"/>
        <rFont val="Verdana"/>
        <family val="2"/>
      </rPr>
      <t>(Beispiel)</t>
    </r>
  </si>
  <si>
    <r>
      <t>Abrechnung des Verbundes</t>
    </r>
    <r>
      <rPr>
        <b/>
        <sz val="16"/>
        <color indexed="10"/>
        <rFont val="Verdana"/>
        <family val="2"/>
      </rPr>
      <t xml:space="preserve"> (Beispiel)</t>
    </r>
  </si>
  <si>
    <r>
      <t xml:space="preserve">K o s t e n t e i l e r
aufgrund Abrechnung </t>
    </r>
    <r>
      <rPr>
        <b/>
        <sz val="16"/>
        <color indexed="10"/>
        <rFont val="Verdana"/>
        <family val="2"/>
      </rPr>
      <t>(Beispiel)</t>
    </r>
  </si>
  <si>
    <t>Grundlagen</t>
  </si>
  <si>
    <t>Kurstage</t>
  </si>
  <si>
    <t>Erläuterungen für die Benutzer (gilt für alle Blätter)</t>
  </si>
  <si>
    <t>Die Excel-Vorlage ist nicht schreibgeschützt, sie können diese Ihren Bedürfnissen entsprechend anpassen.</t>
  </si>
  <si>
    <t>Die rot unterlegten Felder sind Formelfelder.</t>
  </si>
  <si>
    <t>Erläuterungen für die Benutzer</t>
  </si>
  <si>
    <t>Die in der Vorlage eingesetzten Zahlen dienen nur als Beispiel und sind nicht verbindlich.</t>
  </si>
  <si>
    <t>Tagesansatz 
(gemäss Budget)</t>
  </si>
  <si>
    <t>Total var. Kosten</t>
  </si>
  <si>
    <t>Variable Kosten pro lernende Person und Jahr</t>
  </si>
  <si>
    <t>Variable Kosten pro lernende Person und Einsatztag in einem der Betriebe</t>
  </si>
  <si>
    <t>Geschätzte Kosten pro Geschäftsjahr 
(inkl. 13. Monatslohn für Pos. 1 und 2)</t>
  </si>
  <si>
    <t>Effektive Kosten pro Geschäftsjahr 
(inkl. 13. Monatslohn für Pos. 1 und 2)</t>
  </si>
  <si>
    <t>Total der anfallenden Kosten für Geschäftsjahr 2009/2010</t>
  </si>
  <si>
    <t xml:space="preserve">Total der ausgewiesenen Kosten für Geschäftsjahr 2009/2010  </t>
  </si>
  <si>
    <t xml:space="preserve">Auf die Partnerbetriebe aufzuteilende variable Kosten für Geschäftsjahr 2009/2010 (Position 1 - 7)   </t>
  </si>
  <si>
    <t xml:space="preserve">Auf die Partnerbetriebe aufzuteilende Fixkosten für Geschäftsjahr 2009/2010 (Position 8 und 9)   </t>
  </si>
  <si>
    <t>am LBV beteiligte Betriebe</t>
  </si>
  <si>
    <t>Die grün unterlegten Felder sind Eingabefelder, die einsetzten Zahlen sind nicht verbindlich.
Geben Sie die für Ihre Situation effektiven Werte ein.</t>
  </si>
  <si>
    <t>12.01.2009/UM</t>
  </si>
  <si>
    <t>Beitrag 
gemäss 
Budget</t>
  </si>
  <si>
    <t>Saldo 
gemäss 
Abrechung</t>
  </si>
  <si>
    <t>Lernende pro Lehrjahr</t>
  </si>
  <si>
    <t>2009/2010</t>
  </si>
  <si>
    <t>geplante Einsatztage in den Betrieben (Nettoarbeitstage gemäss Berechnung "Einsatztage")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</si>
</sst>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50">
    <font>
      <sz val="11"/>
      <color indexed="8"/>
      <name val="Verdana"/>
      <family val="2"/>
    </font>
    <font>
      <sz val="10"/>
      <name val="Helv"/>
      <family val="0"/>
    </font>
    <font>
      <b/>
      <sz val="9"/>
      <name val="Verdana"/>
      <family val="2"/>
    </font>
    <font>
      <b/>
      <sz val="18"/>
      <color indexed="10"/>
      <name val="Verdana"/>
      <family val="2"/>
    </font>
    <font>
      <b/>
      <sz val="16"/>
      <color indexed="10"/>
      <name val="Verdana"/>
      <family val="2"/>
    </font>
    <font>
      <b/>
      <sz val="8"/>
      <name val="Verdana"/>
      <family val="2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sz val="11"/>
      <color indexed="62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0"/>
      <color indexed="8"/>
      <name val="Verdana"/>
      <family val="2"/>
    </font>
    <font>
      <i/>
      <sz val="8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62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60"/>
      <name val="Verdana"/>
      <family val="2"/>
    </font>
    <font>
      <sz val="10"/>
      <color indexed="8"/>
      <name val="Verdana"/>
      <family val="2"/>
    </font>
    <font>
      <b/>
      <sz val="9"/>
      <color indexed="57"/>
      <name val="Verdana"/>
      <family val="2"/>
    </font>
    <font>
      <b/>
      <sz val="10"/>
      <color indexed="60"/>
      <name val="Verdana"/>
      <family val="2"/>
    </font>
    <font>
      <i/>
      <sz val="11"/>
      <color indexed="8"/>
      <name val="Verdana"/>
      <family val="2"/>
    </font>
    <font>
      <i/>
      <sz val="9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sz val="9"/>
      <color indexed="8"/>
      <name val="Verdana"/>
      <family val="2"/>
    </font>
    <font>
      <b/>
      <sz val="8"/>
      <color indexed="60"/>
      <name val="Verdana"/>
      <family val="2"/>
    </font>
    <font>
      <b/>
      <i/>
      <sz val="9"/>
      <color indexed="57"/>
      <name val="Verdana"/>
      <family val="2"/>
    </font>
    <font>
      <b/>
      <i/>
      <sz val="9"/>
      <color indexed="60"/>
      <name val="Verdana"/>
      <family val="2"/>
    </font>
    <font>
      <i/>
      <sz val="9"/>
      <color indexed="57"/>
      <name val="Verdana"/>
      <family val="2"/>
    </font>
    <font>
      <sz val="10"/>
      <color indexed="60"/>
      <name val="Verdana"/>
      <family val="2"/>
    </font>
    <font>
      <b/>
      <sz val="10"/>
      <color indexed="57"/>
      <name val="Verdana"/>
      <family val="2"/>
    </font>
    <font>
      <i/>
      <sz val="10"/>
      <color indexed="8"/>
      <name val="Verdana"/>
      <family val="2"/>
    </font>
    <font>
      <b/>
      <sz val="9"/>
      <color indexed="62"/>
      <name val="Verdana"/>
      <family val="2"/>
    </font>
    <font>
      <b/>
      <sz val="18"/>
      <color indexed="8"/>
      <name val="Verdana"/>
      <family val="2"/>
    </font>
    <font>
      <sz val="18"/>
      <color indexed="8"/>
      <name val="Verdana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sz val="16"/>
      <color indexed="8"/>
      <name val="Verdana"/>
      <family val="2"/>
    </font>
    <font>
      <b/>
      <sz val="8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0" fillId="20" borderId="10" xfId="0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8" fillId="20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0" fillId="4" borderId="1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3" fontId="28" fillId="7" borderId="11" xfId="0" applyNumberFormat="1" applyFont="1" applyFill="1" applyBorder="1" applyAlignment="1">
      <alignment horizontal="center" vertical="center"/>
    </xf>
    <xf numFmtId="3" fontId="28" fillId="7" borderId="12" xfId="0" applyNumberFormat="1" applyFont="1" applyFill="1" applyBorder="1" applyAlignment="1">
      <alignment horizontal="center" vertical="center"/>
    </xf>
    <xf numFmtId="3" fontId="28" fillId="7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31" fillId="7" borderId="11" xfId="0" applyNumberFormat="1" applyFont="1" applyFill="1" applyBorder="1" applyAlignment="1">
      <alignment horizontal="center" vertical="center"/>
    </xf>
    <xf numFmtId="1" fontId="31" fillId="7" borderId="13" xfId="0" applyNumberFormat="1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2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/>
    </xf>
    <xf numFmtId="0" fontId="33" fillId="0" borderId="16" xfId="0" applyFont="1" applyBorder="1" applyAlignment="1">
      <alignment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wrapText="1"/>
    </xf>
    <xf numFmtId="1" fontId="28" fillId="7" borderId="11" xfId="0" applyNumberFormat="1" applyFont="1" applyFill="1" applyBorder="1" applyAlignment="1">
      <alignment horizontal="center" vertical="center"/>
    </xf>
    <xf numFmtId="1" fontId="28" fillId="7" borderId="12" xfId="0" applyNumberFormat="1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1" fontId="28" fillId="7" borderId="13" xfId="0" applyNumberFormat="1" applyFont="1" applyFill="1" applyBorder="1" applyAlignment="1">
      <alignment horizontal="center" vertical="center"/>
    </xf>
    <xf numFmtId="3" fontId="28" fillId="7" borderId="13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0" fontId="30" fillId="4" borderId="10" xfId="0" applyFont="1" applyFill="1" applyBorder="1" applyAlignment="1">
      <alignment horizontal="center" vertical="center"/>
    </xf>
    <xf numFmtId="3" fontId="28" fillId="7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5" fillId="20" borderId="17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3" fontId="31" fillId="7" borderId="12" xfId="0" applyNumberFormat="1" applyFont="1" applyFill="1" applyBorder="1" applyAlignment="1">
      <alignment horizontal="center" vertical="center"/>
    </xf>
    <xf numFmtId="3" fontId="31" fillId="7" borderId="13" xfId="0" applyNumberFormat="1" applyFont="1" applyFill="1" applyBorder="1" applyAlignment="1">
      <alignment horizontal="center" vertical="center"/>
    </xf>
    <xf numFmtId="3" fontId="22" fillId="20" borderId="13" xfId="0" applyNumberFormat="1" applyFont="1" applyFill="1" applyBorder="1" applyAlignment="1">
      <alignment horizontal="center" vertical="center"/>
    </xf>
    <xf numFmtId="3" fontId="30" fillId="4" borderId="11" xfId="0" applyNumberFormat="1" applyFont="1" applyFill="1" applyBorder="1" applyAlignment="1">
      <alignment horizontal="center" vertical="center"/>
    </xf>
    <xf numFmtId="3" fontId="30" fillId="4" borderId="12" xfId="0" applyNumberFormat="1" applyFont="1" applyFill="1" applyBorder="1" applyAlignment="1">
      <alignment horizontal="center" vertical="center"/>
    </xf>
    <xf numFmtId="3" fontId="28" fillId="20" borderId="12" xfId="0" applyNumberFormat="1" applyFont="1" applyFill="1" applyBorder="1" applyAlignment="1">
      <alignment horizontal="center" vertical="center"/>
    </xf>
    <xf numFmtId="3" fontId="28" fillId="20" borderId="14" xfId="0" applyNumberFormat="1" applyFont="1" applyFill="1" applyBorder="1" applyAlignment="1">
      <alignment horizontal="righ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30" fillId="4" borderId="13" xfId="0" applyNumberFormat="1" applyFont="1" applyFill="1" applyBorder="1" applyAlignment="1">
      <alignment horizontal="center" vertical="center"/>
    </xf>
    <xf numFmtId="3" fontId="30" fillId="4" borderId="10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right" wrapText="1"/>
    </xf>
    <xf numFmtId="0" fontId="28" fillId="7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12" xfId="0" applyFont="1" applyBorder="1" applyAlignment="1">
      <alignment horizontal="center" vertical="center"/>
    </xf>
    <xf numFmtId="3" fontId="37" fillId="4" borderId="12" xfId="0" applyNumberFormat="1" applyFont="1" applyFill="1" applyBorder="1" applyAlignment="1">
      <alignment horizontal="center" vertical="center"/>
    </xf>
    <xf numFmtId="0" fontId="38" fillId="20" borderId="12" xfId="0" applyFont="1" applyFill="1" applyBorder="1" applyAlignment="1">
      <alignment horizontal="center" vertical="center"/>
    </xf>
    <xf numFmtId="3" fontId="38" fillId="7" borderId="12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3" fontId="39" fillId="4" borderId="14" xfId="0" applyNumberFormat="1" applyFont="1" applyFill="1" applyBorder="1" applyAlignment="1">
      <alignment horizontal="center" vertical="center"/>
    </xf>
    <xf numFmtId="0" fontId="38" fillId="20" borderId="14" xfId="0" applyFont="1" applyFill="1" applyBorder="1" applyAlignment="1">
      <alignment horizontal="right" vertical="center"/>
    </xf>
    <xf numFmtId="3" fontId="38" fillId="7" borderId="14" xfId="0" applyNumberFormat="1" applyFont="1" applyFill="1" applyBorder="1" applyAlignment="1">
      <alignment horizontal="center" vertical="center"/>
    </xf>
    <xf numFmtId="3" fontId="40" fillId="7" borderId="11" xfId="0" applyNumberFormat="1" applyFont="1" applyFill="1" applyBorder="1" applyAlignment="1">
      <alignment horizontal="center" vertical="center"/>
    </xf>
    <xf numFmtId="3" fontId="40" fillId="7" borderId="12" xfId="0" applyNumberFormat="1" applyFont="1" applyFill="1" applyBorder="1" applyAlignment="1">
      <alignment horizontal="center" vertical="center"/>
    </xf>
    <xf numFmtId="3" fontId="29" fillId="20" borderId="12" xfId="0" applyNumberFormat="1" applyFont="1" applyFill="1" applyBorder="1" applyAlignment="1">
      <alignment horizontal="center" vertical="center"/>
    </xf>
    <xf numFmtId="0" fontId="40" fillId="7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27" fillId="0" borderId="19" xfId="0" applyFont="1" applyBorder="1" applyAlignment="1">
      <alignment vertical="center"/>
    </xf>
    <xf numFmtId="9" fontId="30" fillId="10" borderId="2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9" fontId="30" fillId="10" borderId="20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right" vertical="center" wrapText="1"/>
    </xf>
    <xf numFmtId="0" fontId="23" fillId="20" borderId="21" xfId="0" applyFont="1" applyFill="1" applyBorder="1" applyAlignment="1">
      <alignment horizontal="center" vertical="center" wrapText="1"/>
    </xf>
    <xf numFmtId="0" fontId="23" fillId="20" borderId="22" xfId="0" applyFont="1" applyFill="1" applyBorder="1" applyAlignment="1">
      <alignment horizontal="center" vertical="center" wrapText="1"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23" fillId="20" borderId="24" xfId="0" applyFont="1" applyFill="1" applyBorder="1" applyAlignment="1">
      <alignment horizontal="center" vertical="center" wrapText="1"/>
    </xf>
    <xf numFmtId="0" fontId="23" fillId="20" borderId="0" xfId="0" applyFont="1" applyFill="1" applyBorder="1" applyAlignment="1">
      <alignment horizontal="center" vertical="center" wrapText="1"/>
    </xf>
    <xf numFmtId="0" fontId="0" fillId="20" borderId="0" xfId="0" applyFill="1" applyBorder="1" applyAlignment="1">
      <alignment/>
    </xf>
    <xf numFmtId="0" fontId="0" fillId="20" borderId="18" xfId="0" applyFill="1" applyBorder="1" applyAlignment="1">
      <alignment/>
    </xf>
    <xf numFmtId="0" fontId="23" fillId="20" borderId="25" xfId="0" applyFont="1" applyFill="1" applyBorder="1" applyAlignment="1">
      <alignment horizontal="center" vertical="center" wrapText="1"/>
    </xf>
    <xf numFmtId="0" fontId="23" fillId="20" borderId="26" xfId="0" applyFont="1" applyFill="1" applyBorder="1" applyAlignment="1">
      <alignment horizontal="center" vertical="center" wrapText="1"/>
    </xf>
    <xf numFmtId="0" fontId="23" fillId="20" borderId="23" xfId="0" applyFont="1" applyFill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27" xfId="0" applyFont="1" applyFill="1" applyBorder="1" applyAlignment="1">
      <alignment horizontal="center" vertical="center" wrapText="1"/>
    </xf>
    <xf numFmtId="0" fontId="23" fillId="20" borderId="23" xfId="0" applyFont="1" applyFill="1" applyBorder="1" applyAlignment="1">
      <alignment horizontal="center" wrapText="1"/>
    </xf>
    <xf numFmtId="0" fontId="23" fillId="20" borderId="18" xfId="0" applyFont="1" applyFill="1" applyBorder="1" applyAlignment="1">
      <alignment horizontal="center" wrapText="1"/>
    </xf>
    <xf numFmtId="0" fontId="26" fillId="0" borderId="0" xfId="0" applyFont="1" applyAlignment="1">
      <alignment horizontal="right"/>
    </xf>
    <xf numFmtId="3" fontId="41" fillId="4" borderId="1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3" fontId="5" fillId="20" borderId="12" xfId="0" applyNumberFormat="1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46" fillId="0" borderId="0" xfId="0" applyFont="1" applyAlignment="1">
      <alignment horizontal="right"/>
    </xf>
    <xf numFmtId="0" fontId="27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0" fillId="0" borderId="0" xfId="0" applyAlignment="1">
      <alignment/>
    </xf>
    <xf numFmtId="0" fontId="43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26" fillId="0" borderId="13" xfId="0" applyFont="1" applyBorder="1" applyAlignment="1">
      <alignment horizontal="right" vertical="center"/>
    </xf>
    <xf numFmtId="0" fontId="20" fillId="0" borderId="13" xfId="0" applyFont="1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33" fillId="0" borderId="29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33" fillId="0" borderId="1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" fillId="20" borderId="17" xfId="0" applyFont="1" applyFill="1" applyBorder="1" applyAlignment="1">
      <alignment horizontal="right" vertical="center"/>
    </xf>
    <xf numFmtId="0" fontId="2" fillId="20" borderId="28" xfId="0" applyFont="1" applyFill="1" applyBorder="1" applyAlignment="1">
      <alignment horizontal="right" vertical="center"/>
    </xf>
    <xf numFmtId="0" fontId="2" fillId="20" borderId="15" xfId="0" applyFont="1" applyFill="1" applyBorder="1" applyAlignment="1">
      <alignment horizontal="right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7" fillId="0" borderId="29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3" fontId="2" fillId="20" borderId="17" xfId="0" applyNumberFormat="1" applyFont="1" applyFill="1" applyBorder="1" applyAlignment="1">
      <alignment horizontal="right" vertical="center"/>
    </xf>
    <xf numFmtId="3" fontId="2" fillId="20" borderId="28" xfId="0" applyNumberFormat="1" applyFont="1" applyFill="1" applyBorder="1" applyAlignment="1">
      <alignment horizontal="right" vertical="center"/>
    </xf>
    <xf numFmtId="3" fontId="2" fillId="20" borderId="15" xfId="0" applyNumberFormat="1" applyFont="1" applyFill="1" applyBorder="1" applyAlignment="1">
      <alignment horizontal="right" vertical="center"/>
    </xf>
    <xf numFmtId="0" fontId="47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8" fillId="0" borderId="25" xfId="0" applyFont="1" applyBorder="1" applyAlignment="1">
      <alignment/>
    </xf>
    <xf numFmtId="0" fontId="48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a" xfId="43"/>
    <cellStyle name="Comma [0]" xfId="44"/>
    <cellStyle name="Entrée" xfId="45"/>
    <cellStyle name="Insatisfaisant" xfId="46"/>
    <cellStyle name="Neutre" xfId="47"/>
    <cellStyle name="Normal 2" xfId="48"/>
    <cellStyle name="Percent" xfId="49"/>
    <cellStyle name="Satisfaisant" xfId="50"/>
    <cellStyle name="Sortie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Total" xfId="58"/>
    <cellStyle name="Vérification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0" sqref="A20:I20"/>
    </sheetView>
  </sheetViews>
  <sheetFormatPr defaultColWidth="11.19921875" defaultRowHeight="14.25"/>
  <cols>
    <col min="1" max="1" width="2.296875" style="0" customWidth="1"/>
    <col min="2" max="2" width="17.69921875" style="0" customWidth="1"/>
    <col min="3" max="3" width="4.69921875" style="0" customWidth="1"/>
    <col min="4" max="6" width="8.69921875" style="0" customWidth="1"/>
    <col min="7" max="9" width="6.69921875" style="0" customWidth="1"/>
    <col min="10" max="12" width="8.69921875" style="0" customWidth="1"/>
    <col min="13" max="13" width="10.69921875" style="0" customWidth="1"/>
  </cols>
  <sheetData>
    <row r="1" spans="1:13" ht="24.75" customHeight="1">
      <c r="A1" s="130" t="s">
        <v>3</v>
      </c>
      <c r="B1" s="131"/>
      <c r="C1" s="132"/>
      <c r="D1" s="139" t="s">
        <v>4</v>
      </c>
      <c r="E1" s="128"/>
      <c r="F1" s="129"/>
      <c r="G1" s="5"/>
      <c r="H1" s="137" t="s">
        <v>75</v>
      </c>
      <c r="I1" s="138"/>
      <c r="J1" s="138"/>
      <c r="K1" s="138"/>
      <c r="L1" s="138"/>
      <c r="M1" s="138"/>
    </row>
    <row r="2" spans="1:13" ht="24.75" customHeight="1">
      <c r="A2" s="89"/>
      <c r="B2" s="133" t="s">
        <v>0</v>
      </c>
      <c r="C2" s="134"/>
      <c r="D2" s="127" t="s">
        <v>102</v>
      </c>
      <c r="E2" s="128"/>
      <c r="F2" s="129"/>
      <c r="G2" s="18"/>
      <c r="H2" s="138"/>
      <c r="I2" s="138"/>
      <c r="J2" s="138"/>
      <c r="K2" s="138"/>
      <c r="L2" s="138"/>
      <c r="M2" s="138"/>
    </row>
    <row r="3" spans="1:13" ht="19.5" customHeight="1">
      <c r="A3" s="133" t="s">
        <v>17</v>
      </c>
      <c r="B3" s="133"/>
      <c r="C3" s="132"/>
      <c r="D3" s="8" t="s">
        <v>16</v>
      </c>
      <c r="E3" s="8" t="s">
        <v>15</v>
      </c>
      <c r="F3" s="8" t="s">
        <v>14</v>
      </c>
      <c r="G3" s="1" t="s">
        <v>18</v>
      </c>
      <c r="M3" s="110" t="s">
        <v>70</v>
      </c>
    </row>
    <row r="4" spans="1:6" ht="19.5" customHeight="1">
      <c r="A4" s="2"/>
      <c r="B4" s="133" t="s">
        <v>101</v>
      </c>
      <c r="C4" s="134"/>
      <c r="D4" s="7">
        <v>2</v>
      </c>
      <c r="E4" s="7">
        <v>3</v>
      </c>
      <c r="F4" s="7">
        <v>1</v>
      </c>
    </row>
    <row r="5" spans="1:13" ht="30" customHeight="1">
      <c r="A5" s="135"/>
      <c r="B5" s="135"/>
      <c r="C5" s="136"/>
      <c r="D5" s="140" t="s">
        <v>43</v>
      </c>
      <c r="E5" s="141"/>
      <c r="F5" s="142"/>
      <c r="G5" s="143" t="s">
        <v>19</v>
      </c>
      <c r="H5" s="144"/>
      <c r="I5" s="145"/>
      <c r="J5" s="140" t="s">
        <v>90</v>
      </c>
      <c r="K5" s="144"/>
      <c r="L5" s="144"/>
      <c r="M5" s="145"/>
    </row>
    <row r="6" spans="1:13" s="75" customFormat="1" ht="24.75" customHeight="1">
      <c r="A6" s="157" t="s">
        <v>1</v>
      </c>
      <c r="B6" s="158"/>
      <c r="C6" s="159"/>
      <c r="D6" s="9" t="s">
        <v>10</v>
      </c>
      <c r="E6" s="9" t="s">
        <v>11</v>
      </c>
      <c r="F6" s="9" t="s">
        <v>12</v>
      </c>
      <c r="G6" s="9" t="s">
        <v>10</v>
      </c>
      <c r="H6" s="9" t="s">
        <v>11</v>
      </c>
      <c r="I6" s="9" t="s">
        <v>12</v>
      </c>
      <c r="J6" s="9" t="s">
        <v>10</v>
      </c>
      <c r="K6" s="9" t="s">
        <v>11</v>
      </c>
      <c r="L6" s="9" t="s">
        <v>12</v>
      </c>
      <c r="M6" s="9" t="s">
        <v>2</v>
      </c>
    </row>
    <row r="7" spans="1:13" ht="22.5" customHeight="1">
      <c r="A7" s="10">
        <v>1</v>
      </c>
      <c r="B7" s="160" t="s">
        <v>21</v>
      </c>
      <c r="C7" s="161"/>
      <c r="D7" s="66">
        <v>800</v>
      </c>
      <c r="E7" s="66">
        <v>1100</v>
      </c>
      <c r="F7" s="66">
        <v>1400</v>
      </c>
      <c r="G7" s="21">
        <f>D7*$D$4</f>
        <v>1600</v>
      </c>
      <c r="H7" s="21">
        <f>E7*$E$4</f>
        <v>3300</v>
      </c>
      <c r="I7" s="21">
        <f>F7*$F$4</f>
        <v>1400</v>
      </c>
      <c r="J7" s="21">
        <f aca="true" t="shared" si="0" ref="J7:L8">G7*13</f>
        <v>20800</v>
      </c>
      <c r="K7" s="21">
        <f t="shared" si="0"/>
        <v>42900</v>
      </c>
      <c r="L7" s="21">
        <f t="shared" si="0"/>
        <v>18200</v>
      </c>
      <c r="M7" s="21">
        <f>SUM(J7:L7)</f>
        <v>81900</v>
      </c>
    </row>
    <row r="8" spans="1:13" ht="22.5" customHeight="1">
      <c r="A8" s="12">
        <v>2</v>
      </c>
      <c r="B8" s="90" t="s">
        <v>68</v>
      </c>
      <c r="C8" s="91">
        <v>0.19</v>
      </c>
      <c r="D8" s="67">
        <f>D7*C8</f>
        <v>152</v>
      </c>
      <c r="E8" s="67">
        <f>E7*C8</f>
        <v>209</v>
      </c>
      <c r="F8" s="67">
        <f>F7*C8</f>
        <v>266</v>
      </c>
      <c r="G8" s="22">
        <f>D8*$D$4</f>
        <v>304</v>
      </c>
      <c r="H8" s="22">
        <f>E8*$E$4</f>
        <v>627</v>
      </c>
      <c r="I8" s="22">
        <f>F8*$F$4</f>
        <v>266</v>
      </c>
      <c r="J8" s="22">
        <f t="shared" si="0"/>
        <v>3952</v>
      </c>
      <c r="K8" s="22">
        <f t="shared" si="0"/>
        <v>8151</v>
      </c>
      <c r="L8" s="22">
        <f t="shared" si="0"/>
        <v>3458</v>
      </c>
      <c r="M8" s="22">
        <f aca="true" t="shared" si="1" ref="M8:M15">SUM(J8:L8)</f>
        <v>15561</v>
      </c>
    </row>
    <row r="9" spans="1:13" ht="22.5" customHeight="1">
      <c r="A9" s="12">
        <v>3</v>
      </c>
      <c r="B9" s="119" t="s">
        <v>8</v>
      </c>
      <c r="C9" s="120"/>
      <c r="D9" s="67">
        <v>1500</v>
      </c>
      <c r="E9" s="67">
        <v>1000</v>
      </c>
      <c r="F9" s="67">
        <v>1000</v>
      </c>
      <c r="G9" s="16"/>
      <c r="H9" s="16"/>
      <c r="I9" s="16"/>
      <c r="J9" s="22">
        <f>D9*$D$4</f>
        <v>3000</v>
      </c>
      <c r="K9" s="22">
        <f>E9*$E$4</f>
        <v>3000</v>
      </c>
      <c r="L9" s="22">
        <f>F9*$F$4</f>
        <v>1000</v>
      </c>
      <c r="M9" s="22">
        <f t="shared" si="1"/>
        <v>7000</v>
      </c>
    </row>
    <row r="10" spans="1:13" ht="22.5" customHeight="1">
      <c r="A10" s="12">
        <v>4</v>
      </c>
      <c r="B10" s="119" t="s">
        <v>5</v>
      </c>
      <c r="C10" s="120"/>
      <c r="D10" s="67">
        <v>2500</v>
      </c>
      <c r="E10" s="67">
        <v>500</v>
      </c>
      <c r="F10" s="67">
        <v>500</v>
      </c>
      <c r="G10" s="16"/>
      <c r="H10" s="16"/>
      <c r="I10" s="16"/>
      <c r="J10" s="22">
        <f>D10*$D$4</f>
        <v>5000</v>
      </c>
      <c r="K10" s="22">
        <f>E10*$E$4</f>
        <v>1500</v>
      </c>
      <c r="L10" s="22">
        <f>F10*$F$4</f>
        <v>500</v>
      </c>
      <c r="M10" s="22">
        <f t="shared" si="1"/>
        <v>7000</v>
      </c>
    </row>
    <row r="11" spans="1:13" ht="22.5" customHeight="1">
      <c r="A11" s="12">
        <v>5</v>
      </c>
      <c r="B11" s="119" t="s">
        <v>6</v>
      </c>
      <c r="C11" s="120"/>
      <c r="D11" s="67">
        <v>500</v>
      </c>
      <c r="E11" s="67">
        <v>500</v>
      </c>
      <c r="F11" s="67">
        <v>500</v>
      </c>
      <c r="G11" s="16"/>
      <c r="H11" s="116" t="s">
        <v>80</v>
      </c>
      <c r="I11" s="16"/>
      <c r="J11" s="22">
        <f>D11*$D$4</f>
        <v>1000</v>
      </c>
      <c r="K11" s="22">
        <f>E11*$E$4</f>
        <v>1500</v>
      </c>
      <c r="L11" s="22">
        <f>F11*$F$4</f>
        <v>500</v>
      </c>
      <c r="M11" s="22">
        <f t="shared" si="1"/>
        <v>3000</v>
      </c>
    </row>
    <row r="12" spans="1:13" ht="22.5" customHeight="1">
      <c r="A12" s="12">
        <v>6</v>
      </c>
      <c r="B12" s="119" t="s">
        <v>42</v>
      </c>
      <c r="C12" s="120"/>
      <c r="D12" s="67">
        <v>100</v>
      </c>
      <c r="E12" s="67">
        <v>100</v>
      </c>
      <c r="F12" s="67">
        <v>100</v>
      </c>
      <c r="G12" s="20">
        <v>12</v>
      </c>
      <c r="H12" s="20">
        <v>20</v>
      </c>
      <c r="I12" s="20">
        <v>15</v>
      </c>
      <c r="J12" s="22">
        <f>D12*G12*$D$4</f>
        <v>2400</v>
      </c>
      <c r="K12" s="22">
        <f>E12*H12*$D$4</f>
        <v>4000</v>
      </c>
      <c r="L12" s="22">
        <f>F12*I12*$D$4</f>
        <v>3000</v>
      </c>
      <c r="M12" s="22">
        <f t="shared" si="1"/>
        <v>9400</v>
      </c>
    </row>
    <row r="13" spans="1:13" ht="22.5" customHeight="1">
      <c r="A13" s="12">
        <v>7</v>
      </c>
      <c r="B13" s="119" t="s">
        <v>7</v>
      </c>
      <c r="C13" s="120"/>
      <c r="D13" s="67">
        <v>0</v>
      </c>
      <c r="E13" s="67">
        <v>0</v>
      </c>
      <c r="F13" s="67">
        <v>400</v>
      </c>
      <c r="G13" s="16"/>
      <c r="H13" s="16"/>
      <c r="I13" s="16"/>
      <c r="J13" s="22">
        <f>D13*$D$4</f>
        <v>0</v>
      </c>
      <c r="K13" s="22">
        <f>E13*$E$4</f>
        <v>0</v>
      </c>
      <c r="L13" s="22">
        <f>F13*$F$4</f>
        <v>400</v>
      </c>
      <c r="M13" s="22">
        <f t="shared" si="1"/>
        <v>400</v>
      </c>
    </row>
    <row r="14" spans="1:13" ht="22.5" customHeight="1">
      <c r="A14" s="76">
        <v>8</v>
      </c>
      <c r="B14" s="117" t="s">
        <v>13</v>
      </c>
      <c r="C14" s="118"/>
      <c r="D14" s="77">
        <v>500</v>
      </c>
      <c r="E14" s="77">
        <v>500</v>
      </c>
      <c r="F14" s="77">
        <v>500</v>
      </c>
      <c r="G14" s="78"/>
      <c r="H14" s="78"/>
      <c r="I14" s="78"/>
      <c r="J14" s="79">
        <f>D14*$D$4</f>
        <v>1000</v>
      </c>
      <c r="K14" s="79">
        <f>E14*$E$4</f>
        <v>1500</v>
      </c>
      <c r="L14" s="79">
        <f>F14*$F$4</f>
        <v>500</v>
      </c>
      <c r="M14" s="79">
        <f t="shared" si="1"/>
        <v>3000</v>
      </c>
    </row>
    <row r="15" spans="1:13" ht="22.5" customHeight="1">
      <c r="A15" s="80">
        <v>9</v>
      </c>
      <c r="B15" s="155" t="s">
        <v>9</v>
      </c>
      <c r="C15" s="156"/>
      <c r="D15" s="81">
        <v>500</v>
      </c>
      <c r="E15" s="81">
        <v>500</v>
      </c>
      <c r="F15" s="81">
        <v>500</v>
      </c>
      <c r="G15" s="82"/>
      <c r="H15" s="82"/>
      <c r="I15" s="82"/>
      <c r="J15" s="83">
        <f>D15*$D$4</f>
        <v>1000</v>
      </c>
      <c r="K15" s="83">
        <f>E15*$E$4</f>
        <v>1500</v>
      </c>
      <c r="L15" s="83">
        <f>F15*$F$4</f>
        <v>500</v>
      </c>
      <c r="M15" s="83">
        <f t="shared" si="1"/>
        <v>3000</v>
      </c>
    </row>
    <row r="16" spans="1:13" ht="24.75" customHeight="1">
      <c r="A16" s="146" t="s">
        <v>92</v>
      </c>
      <c r="B16" s="147"/>
      <c r="C16" s="147"/>
      <c r="D16" s="147"/>
      <c r="E16" s="147"/>
      <c r="F16" s="147"/>
      <c r="G16" s="147"/>
      <c r="H16" s="147"/>
      <c r="I16" s="148"/>
      <c r="J16" s="25">
        <f>SUM(J7:J15)</f>
        <v>38152</v>
      </c>
      <c r="K16" s="25">
        <f>SUM(K7:K15)</f>
        <v>64051</v>
      </c>
      <c r="L16" s="25">
        <f>SUM(L7:L15)</f>
        <v>28058</v>
      </c>
      <c r="M16" s="25">
        <f>SUM(M7:M15)</f>
        <v>130261</v>
      </c>
    </row>
    <row r="17" spans="1:13" ht="24.75" customHeight="1">
      <c r="A17" s="122" t="s">
        <v>94</v>
      </c>
      <c r="B17" s="123"/>
      <c r="C17" s="123"/>
      <c r="D17" s="123"/>
      <c r="E17" s="123"/>
      <c r="F17" s="123"/>
      <c r="G17" s="123"/>
      <c r="H17" s="123"/>
      <c r="I17" s="123"/>
      <c r="J17" s="84">
        <f>SUM(J7:J13)</f>
        <v>36152</v>
      </c>
      <c r="K17" s="84">
        <f>SUM(K7:K13)</f>
        <v>61051</v>
      </c>
      <c r="L17" s="84">
        <f>SUM(L7:L13)</f>
        <v>27058</v>
      </c>
      <c r="M17" s="84">
        <f>SUM(M7:M13)</f>
        <v>124261</v>
      </c>
    </row>
    <row r="18" spans="1:13" s="88" customFormat="1" ht="24.75" customHeight="1">
      <c r="A18" s="153" t="s">
        <v>95</v>
      </c>
      <c r="B18" s="154"/>
      <c r="C18" s="154"/>
      <c r="D18" s="154"/>
      <c r="E18" s="154"/>
      <c r="F18" s="154"/>
      <c r="G18" s="154"/>
      <c r="H18" s="154"/>
      <c r="I18" s="154"/>
      <c r="J18" s="63">
        <f>SUM(J14:J15)</f>
        <v>2000</v>
      </c>
      <c r="K18" s="63">
        <f>SUM(K14:K15)</f>
        <v>3000</v>
      </c>
      <c r="L18" s="63">
        <f>SUM(L14:L15)</f>
        <v>1000</v>
      </c>
      <c r="M18" s="63">
        <f>SUM(M14:M15)</f>
        <v>6000</v>
      </c>
    </row>
    <row r="19" spans="1:13" ht="24.75" customHeight="1">
      <c r="A19" s="149" t="s">
        <v>65</v>
      </c>
      <c r="B19" s="150"/>
      <c r="C19" s="150"/>
      <c r="D19" s="150"/>
      <c r="E19" s="150"/>
      <c r="F19" s="150"/>
      <c r="G19" s="150"/>
      <c r="H19" s="150"/>
      <c r="I19" s="150"/>
      <c r="J19" s="85">
        <f>J17/D4</f>
        <v>18076</v>
      </c>
      <c r="K19" s="85">
        <f>K17/E4</f>
        <v>20350.333333333332</v>
      </c>
      <c r="L19" s="85">
        <f>L17/F4</f>
        <v>27058</v>
      </c>
      <c r="M19" s="86"/>
    </row>
    <row r="20" spans="1:13" ht="24.75" customHeight="1">
      <c r="A20" s="149" t="s">
        <v>103</v>
      </c>
      <c r="B20" s="150"/>
      <c r="C20" s="150"/>
      <c r="D20" s="150"/>
      <c r="E20" s="150"/>
      <c r="F20" s="150"/>
      <c r="G20" s="150"/>
      <c r="H20" s="150"/>
      <c r="I20" s="150"/>
      <c r="J20" s="111">
        <f>Einsatztage!F13</f>
        <v>179</v>
      </c>
      <c r="K20" s="111">
        <f>Einsatztage!F14</f>
        <v>163</v>
      </c>
      <c r="L20" s="111">
        <f>Einsatztage!F16</f>
        <v>164</v>
      </c>
      <c r="M20" s="63">
        <f>SUM(J20:L20)</f>
        <v>506</v>
      </c>
    </row>
    <row r="21" spans="1:13" s="88" customFormat="1" ht="24.75" customHeight="1">
      <c r="A21" s="151" t="s">
        <v>89</v>
      </c>
      <c r="B21" s="152"/>
      <c r="C21" s="152"/>
      <c r="D21" s="152"/>
      <c r="E21" s="152"/>
      <c r="F21" s="152"/>
      <c r="G21" s="152"/>
      <c r="H21" s="152"/>
      <c r="I21" s="152"/>
      <c r="J21" s="64">
        <f>J19/J20</f>
        <v>100.98324022346368</v>
      </c>
      <c r="K21" s="64">
        <f>K19/K20</f>
        <v>124.84867075664621</v>
      </c>
      <c r="L21" s="64">
        <f>L19/L20</f>
        <v>164.9878048780488</v>
      </c>
      <c r="M21" s="65"/>
    </row>
    <row r="22" spans="2:13" s="112" customFormat="1" ht="24.75" customHeight="1">
      <c r="B22" s="113" t="s">
        <v>81</v>
      </c>
      <c r="J22" s="114"/>
      <c r="K22" s="114"/>
      <c r="L22" s="114"/>
      <c r="M22" s="114"/>
    </row>
    <row r="23" spans="2:13" s="112" customFormat="1" ht="19.5" customHeight="1">
      <c r="B23" s="112" t="s">
        <v>82</v>
      </c>
      <c r="J23" s="114"/>
      <c r="K23" s="114"/>
      <c r="L23" s="114"/>
      <c r="M23" s="114"/>
    </row>
    <row r="24" spans="2:13" s="112" customFormat="1" ht="34.5" customHeight="1">
      <c r="B24" s="125" t="s">
        <v>97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="112" customFormat="1" ht="19.5" customHeight="1">
      <c r="B25" s="112" t="s">
        <v>83</v>
      </c>
    </row>
    <row r="26" spans="2:13" ht="19.5" customHeight="1">
      <c r="B26" s="112" t="s">
        <v>85</v>
      </c>
      <c r="M26" s="121" t="s">
        <v>98</v>
      </c>
    </row>
    <row r="27" ht="19.5" customHeight="1"/>
    <row r="28" ht="19.5" customHeight="1"/>
    <row r="29" ht="19.5" customHeight="1"/>
  </sheetData>
  <sheetProtection/>
  <mergeCells count="27">
    <mergeCell ref="B10:C10"/>
    <mergeCell ref="B11:C11"/>
    <mergeCell ref="B12:C12"/>
    <mergeCell ref="A20:I20"/>
    <mergeCell ref="A21:I21"/>
    <mergeCell ref="A18:I18"/>
    <mergeCell ref="A17:I17"/>
    <mergeCell ref="G5:I5"/>
    <mergeCell ref="J5:M5"/>
    <mergeCell ref="A16:I16"/>
    <mergeCell ref="A19:I19"/>
    <mergeCell ref="B13:C13"/>
    <mergeCell ref="B14:C14"/>
    <mergeCell ref="B15:C15"/>
    <mergeCell ref="A6:C6"/>
    <mergeCell ref="B7:C7"/>
    <mergeCell ref="B9:C9"/>
    <mergeCell ref="B24:M24"/>
    <mergeCell ref="D2:F2"/>
    <mergeCell ref="A1:C1"/>
    <mergeCell ref="B2:C2"/>
    <mergeCell ref="A3:C3"/>
    <mergeCell ref="B4:C4"/>
    <mergeCell ref="A5:C5"/>
    <mergeCell ref="H1:M2"/>
    <mergeCell ref="D1:F1"/>
    <mergeCell ref="D5:F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2" sqref="C2:E2"/>
    </sheetView>
  </sheetViews>
  <sheetFormatPr defaultColWidth="11.19921875" defaultRowHeight="14.25"/>
  <cols>
    <col min="1" max="1" width="2.09765625" style="0" customWidth="1"/>
    <col min="2" max="2" width="25.69921875" style="0" customWidth="1"/>
    <col min="3" max="5" width="6.69921875" style="0" customWidth="1"/>
    <col min="6" max="8" width="5.69921875" style="0" customWidth="1"/>
    <col min="9" max="11" width="6.69921875" style="0" customWidth="1"/>
    <col min="12" max="12" width="7.69921875" style="0" customWidth="1"/>
    <col min="13" max="13" width="6.69921875" style="0" customWidth="1"/>
    <col min="14" max="14" width="7.69921875" style="0" customWidth="1"/>
  </cols>
  <sheetData>
    <row r="1" spans="1:14" ht="24.75" customHeight="1">
      <c r="A1" s="169" t="s">
        <v>3</v>
      </c>
      <c r="B1" s="170"/>
      <c r="C1" s="139" t="s">
        <v>4</v>
      </c>
      <c r="D1" s="128"/>
      <c r="E1" s="129"/>
      <c r="F1" s="5"/>
      <c r="G1" s="167" t="s">
        <v>76</v>
      </c>
      <c r="H1" s="168"/>
      <c r="I1" s="168"/>
      <c r="J1" s="168"/>
      <c r="K1" s="168"/>
      <c r="L1" s="168"/>
      <c r="M1" s="168"/>
      <c r="N1" s="168"/>
    </row>
    <row r="2" spans="1:14" ht="24.75" customHeight="1">
      <c r="A2" s="4"/>
      <c r="B2" s="2" t="s">
        <v>0</v>
      </c>
      <c r="C2" s="127" t="s">
        <v>102</v>
      </c>
      <c r="D2" s="128"/>
      <c r="E2" s="129"/>
      <c r="F2" s="18"/>
      <c r="G2" s="168"/>
      <c r="H2" s="168"/>
      <c r="I2" s="168"/>
      <c r="J2" s="168"/>
      <c r="K2" s="168"/>
      <c r="L2" s="168"/>
      <c r="M2" s="168"/>
      <c r="N2" s="168"/>
    </row>
    <row r="3" spans="1:14" ht="19.5" customHeight="1">
      <c r="A3" s="133" t="s">
        <v>17</v>
      </c>
      <c r="B3" s="133"/>
      <c r="C3" s="8" t="s">
        <v>16</v>
      </c>
      <c r="D3" s="8" t="s">
        <v>15</v>
      </c>
      <c r="E3" s="8" t="s">
        <v>14</v>
      </c>
      <c r="F3" s="1" t="s">
        <v>18</v>
      </c>
      <c r="N3" s="110" t="s">
        <v>73</v>
      </c>
    </row>
    <row r="4" spans="1:5" ht="19.5" customHeight="1">
      <c r="A4" s="1"/>
      <c r="B4" s="2" t="s">
        <v>101</v>
      </c>
      <c r="C4" s="7">
        <v>2</v>
      </c>
      <c r="D4" s="7">
        <v>3</v>
      </c>
      <c r="E4" s="7">
        <v>1</v>
      </c>
    </row>
    <row r="5" spans="1:5" ht="19.5" customHeight="1">
      <c r="A5" s="1"/>
      <c r="B5" s="2" t="s">
        <v>96</v>
      </c>
      <c r="C5" s="7">
        <v>5</v>
      </c>
      <c r="D5" s="58"/>
      <c r="E5" s="41"/>
    </row>
    <row r="6" spans="1:5" s="57" customFormat="1" ht="19.5" customHeight="1">
      <c r="A6" s="54"/>
      <c r="B6" s="55"/>
      <c r="C6" s="56"/>
      <c r="D6" s="56"/>
      <c r="E6" s="56"/>
    </row>
    <row r="7" spans="3:14" ht="30" customHeight="1">
      <c r="C7" s="171" t="s">
        <v>49</v>
      </c>
      <c r="D7" s="171"/>
      <c r="E7" s="171"/>
      <c r="F7" s="171" t="s">
        <v>86</v>
      </c>
      <c r="G7" s="172"/>
      <c r="H7" s="172"/>
      <c r="I7" s="172" t="s">
        <v>20</v>
      </c>
      <c r="J7" s="172"/>
      <c r="K7" s="172"/>
      <c r="L7" s="172"/>
      <c r="M7" s="172"/>
      <c r="N7" s="172"/>
    </row>
    <row r="8" spans="1:14" ht="30" customHeight="1">
      <c r="A8" s="165" t="s">
        <v>53</v>
      </c>
      <c r="B8" s="166"/>
      <c r="C8" s="9" t="s">
        <v>10</v>
      </c>
      <c r="D8" s="9" t="s">
        <v>11</v>
      </c>
      <c r="E8" s="9" t="s">
        <v>12</v>
      </c>
      <c r="F8" s="9" t="s">
        <v>10</v>
      </c>
      <c r="G8" s="9" t="s">
        <v>11</v>
      </c>
      <c r="H8" s="9" t="s">
        <v>12</v>
      </c>
      <c r="I8" s="9" t="s">
        <v>10</v>
      </c>
      <c r="J8" s="9" t="s">
        <v>11</v>
      </c>
      <c r="K8" s="9" t="s">
        <v>12</v>
      </c>
      <c r="L8" s="9" t="s">
        <v>87</v>
      </c>
      <c r="M8" s="9" t="s">
        <v>66</v>
      </c>
      <c r="N8" s="3" t="s">
        <v>55</v>
      </c>
    </row>
    <row r="9" spans="1:14" ht="30" customHeight="1">
      <c r="A9" s="42"/>
      <c r="B9" s="94" t="s">
        <v>50</v>
      </c>
      <c r="C9" s="74">
        <f>Einsatztage!F13</f>
        <v>179</v>
      </c>
      <c r="D9" s="74">
        <f>Einsatztage!F14</f>
        <v>163</v>
      </c>
      <c r="E9" s="74">
        <f>Einsatztage!F16</f>
        <v>164</v>
      </c>
      <c r="F9" s="43"/>
      <c r="G9" s="43"/>
      <c r="H9" s="43"/>
      <c r="I9" s="43"/>
      <c r="J9" s="43"/>
      <c r="K9" s="43"/>
      <c r="L9" s="43"/>
      <c r="M9" s="43"/>
      <c r="N9" s="44"/>
    </row>
    <row r="10" spans="1:14" ht="30" customHeight="1">
      <c r="A10" s="42"/>
      <c r="B10" s="94" t="s">
        <v>51</v>
      </c>
      <c r="C10" s="74">
        <f>C9*C4</f>
        <v>358</v>
      </c>
      <c r="D10" s="74">
        <f>D9*D4</f>
        <v>489</v>
      </c>
      <c r="E10" s="74">
        <f>E9*E4</f>
        <v>164</v>
      </c>
      <c r="F10" s="43"/>
      <c r="G10" s="43"/>
      <c r="H10" s="43"/>
      <c r="I10" s="43"/>
      <c r="J10" s="43"/>
      <c r="K10" s="43"/>
      <c r="L10" s="43"/>
      <c r="M10" s="43"/>
      <c r="N10" s="44"/>
    </row>
    <row r="11" spans="1:14" ht="30" customHeight="1">
      <c r="A11" s="165" t="s">
        <v>64</v>
      </c>
      <c r="B11" s="166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</row>
    <row r="12" spans="1:14" ht="30" customHeight="1">
      <c r="A12" s="10">
        <v>1</v>
      </c>
      <c r="B12" s="11" t="s">
        <v>44</v>
      </c>
      <c r="C12" s="19">
        <v>99</v>
      </c>
      <c r="D12" s="19">
        <v>73</v>
      </c>
      <c r="E12" s="19">
        <v>90</v>
      </c>
      <c r="F12" s="45">
        <f>'Budget LBV'!J21</f>
        <v>100.98324022346368</v>
      </c>
      <c r="G12" s="45">
        <f>'Budget LBV'!K21</f>
        <v>124.84867075664621</v>
      </c>
      <c r="H12" s="45">
        <f>'Budget LBV'!L21</f>
        <v>164.9878048780488</v>
      </c>
      <c r="I12" s="21">
        <f>C12*F12*$C$4</f>
        <v>19994.68156424581</v>
      </c>
      <c r="J12" s="21">
        <f>D12*G12*$D$4</f>
        <v>27341.85889570552</v>
      </c>
      <c r="K12" s="21">
        <f>E12*H12*$E$4</f>
        <v>14848.90243902439</v>
      </c>
      <c r="L12" s="21">
        <f aca="true" t="shared" si="0" ref="L12:L17">SUM(I12:K12)</f>
        <v>62185.442898975714</v>
      </c>
      <c r="M12" s="21">
        <f>'Budget LBV'!$M$18/$C$5</f>
        <v>1200</v>
      </c>
      <c r="N12" s="21">
        <f aca="true" t="shared" si="1" ref="N12:N17">SUM(L12:M12)</f>
        <v>63385.442898975714</v>
      </c>
    </row>
    <row r="13" spans="1:14" ht="30" customHeight="1">
      <c r="A13" s="12">
        <v>2</v>
      </c>
      <c r="B13" s="13" t="s">
        <v>45</v>
      </c>
      <c r="C13" s="20">
        <v>40</v>
      </c>
      <c r="D13" s="20">
        <v>30</v>
      </c>
      <c r="E13" s="20">
        <v>0</v>
      </c>
      <c r="F13" s="46">
        <f>'Budget LBV'!$J$21</f>
        <v>100.98324022346368</v>
      </c>
      <c r="G13" s="46">
        <f>'Budget LBV'!$K$21</f>
        <v>124.84867075664621</v>
      </c>
      <c r="H13" s="46">
        <f>'Budget LBV'!$L$21</f>
        <v>164.9878048780488</v>
      </c>
      <c r="I13" s="22">
        <f>C13*F13*$C$4</f>
        <v>8078.659217877094</v>
      </c>
      <c r="J13" s="22">
        <f>D13*G13*$D$4</f>
        <v>11236.380368098158</v>
      </c>
      <c r="K13" s="22">
        <f>E13*H13*$E$4</f>
        <v>0</v>
      </c>
      <c r="L13" s="22">
        <f t="shared" si="0"/>
        <v>19315.039585975253</v>
      </c>
      <c r="M13" s="22">
        <f>'Budget LBV'!$M$18/$C$5</f>
        <v>1200</v>
      </c>
      <c r="N13" s="22">
        <f t="shared" si="1"/>
        <v>20515.039585975253</v>
      </c>
    </row>
    <row r="14" spans="1:14" ht="30" customHeight="1">
      <c r="A14" s="12">
        <v>3</v>
      </c>
      <c r="B14" s="13" t="s">
        <v>46</v>
      </c>
      <c r="C14" s="20">
        <v>40</v>
      </c>
      <c r="D14" s="20">
        <v>30</v>
      </c>
      <c r="E14" s="20">
        <v>0</v>
      </c>
      <c r="F14" s="46">
        <f>'Budget LBV'!$J$21</f>
        <v>100.98324022346368</v>
      </c>
      <c r="G14" s="46">
        <f>'Budget LBV'!$K$21</f>
        <v>124.84867075664621</v>
      </c>
      <c r="H14" s="46">
        <f>'Budget LBV'!$L$21</f>
        <v>164.9878048780488</v>
      </c>
      <c r="I14" s="22">
        <f>C14*F14*$C$4</f>
        <v>8078.659217877094</v>
      </c>
      <c r="J14" s="22">
        <f>D14*G14*$D$4</f>
        <v>11236.380368098158</v>
      </c>
      <c r="K14" s="22">
        <f>E14*H14*$E$4</f>
        <v>0</v>
      </c>
      <c r="L14" s="22">
        <f t="shared" si="0"/>
        <v>19315.039585975253</v>
      </c>
      <c r="M14" s="22">
        <f>'Budget LBV'!$M$18/$C$5</f>
        <v>1200</v>
      </c>
      <c r="N14" s="22">
        <f t="shared" si="1"/>
        <v>20515.039585975253</v>
      </c>
    </row>
    <row r="15" spans="1:14" ht="30" customHeight="1">
      <c r="A15" s="12">
        <v>4</v>
      </c>
      <c r="B15" s="13" t="s">
        <v>47</v>
      </c>
      <c r="C15" s="20">
        <v>0</v>
      </c>
      <c r="D15" s="20">
        <v>30</v>
      </c>
      <c r="E15" s="20">
        <v>30</v>
      </c>
      <c r="F15" s="46">
        <f>'Budget LBV'!$J$21</f>
        <v>100.98324022346368</v>
      </c>
      <c r="G15" s="46">
        <f>'Budget LBV'!$K$21</f>
        <v>124.84867075664621</v>
      </c>
      <c r="H15" s="46">
        <f>'Budget LBV'!$L$21</f>
        <v>164.9878048780488</v>
      </c>
      <c r="I15" s="22">
        <f>C15*F15*$C$4</f>
        <v>0</v>
      </c>
      <c r="J15" s="22">
        <f>D15*G15*$D$4</f>
        <v>11236.380368098158</v>
      </c>
      <c r="K15" s="22">
        <f>E15*H15*$E$4</f>
        <v>4949.634146341464</v>
      </c>
      <c r="L15" s="22">
        <f t="shared" si="0"/>
        <v>16186.014514439623</v>
      </c>
      <c r="M15" s="22">
        <f>'Budget LBV'!$M$18/$C$5</f>
        <v>1200</v>
      </c>
      <c r="N15" s="22">
        <f t="shared" si="1"/>
        <v>17386.014514439623</v>
      </c>
    </row>
    <row r="16" spans="1:14" ht="30" customHeight="1">
      <c r="A16" s="14">
        <v>5</v>
      </c>
      <c r="B16" s="15" t="s">
        <v>48</v>
      </c>
      <c r="C16" s="47">
        <v>0</v>
      </c>
      <c r="D16" s="47">
        <v>0</v>
      </c>
      <c r="E16" s="47">
        <v>44</v>
      </c>
      <c r="F16" s="48">
        <f>'Budget LBV'!$J$21</f>
        <v>100.98324022346368</v>
      </c>
      <c r="G16" s="48">
        <f>'Budget LBV'!$K$21</f>
        <v>124.84867075664621</v>
      </c>
      <c r="H16" s="48">
        <f>'Budget LBV'!$L$21</f>
        <v>164.9878048780488</v>
      </c>
      <c r="I16" s="49">
        <f>C16*F16*$C$4</f>
        <v>0</v>
      </c>
      <c r="J16" s="49">
        <f>D16*G16*$D$4</f>
        <v>0</v>
      </c>
      <c r="K16" s="49">
        <f>E16*H16*$E$4</f>
        <v>7259.463414634147</v>
      </c>
      <c r="L16" s="23">
        <f t="shared" si="0"/>
        <v>7259.463414634147</v>
      </c>
      <c r="M16" s="49">
        <f>'Budget LBV'!$M$18/$C$5</f>
        <v>1200</v>
      </c>
      <c r="N16" s="22">
        <f t="shared" si="1"/>
        <v>8459.463414634147</v>
      </c>
    </row>
    <row r="17" spans="1:14" ht="24.75" customHeight="1">
      <c r="A17" s="50"/>
      <c r="B17" s="51" t="s">
        <v>67</v>
      </c>
      <c r="C17" s="52">
        <f>SUM(C12:C16)</f>
        <v>179</v>
      </c>
      <c r="D17" s="52">
        <f>SUM(D12:D16)</f>
        <v>163</v>
      </c>
      <c r="E17" s="52">
        <f>SUM(E12:E16)</f>
        <v>164</v>
      </c>
      <c r="F17" s="162" t="s">
        <v>69</v>
      </c>
      <c r="G17" s="163"/>
      <c r="H17" s="164"/>
      <c r="I17" s="53">
        <f>SUM(I12:I16)</f>
        <v>36152</v>
      </c>
      <c r="J17" s="53">
        <f>SUM(J12:J16)</f>
        <v>61051</v>
      </c>
      <c r="K17" s="53">
        <f>SUM(K12:K16)</f>
        <v>27058</v>
      </c>
      <c r="L17" s="53">
        <f t="shared" si="0"/>
        <v>124261</v>
      </c>
      <c r="M17" s="53">
        <f>SUM(M12:M16)</f>
        <v>6000</v>
      </c>
      <c r="N17" s="53">
        <f t="shared" si="1"/>
        <v>130261</v>
      </c>
    </row>
    <row r="18" spans="9:14" ht="19.5" customHeight="1">
      <c r="I18" s="17"/>
      <c r="J18" s="17"/>
      <c r="K18" s="17"/>
      <c r="L18" s="17"/>
      <c r="M18" s="17"/>
      <c r="N18" s="17"/>
    </row>
    <row r="19" ht="24.75" customHeight="1">
      <c r="B19" s="113" t="s">
        <v>84</v>
      </c>
    </row>
    <row r="20" ht="19.5" customHeight="1">
      <c r="B20" s="112" t="s">
        <v>82</v>
      </c>
    </row>
    <row r="21" spans="2:14" ht="34.5" customHeight="1">
      <c r="B21" s="125" t="s">
        <v>97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ht="19.5" customHeight="1">
      <c r="B22" s="112" t="s">
        <v>83</v>
      </c>
    </row>
    <row r="23" spans="2:14" ht="19.5" customHeight="1">
      <c r="B23" s="112" t="s">
        <v>85</v>
      </c>
      <c r="N23" s="121" t="s">
        <v>98</v>
      </c>
    </row>
  </sheetData>
  <sheetProtection/>
  <mergeCells count="12">
    <mergeCell ref="F7:H7"/>
    <mergeCell ref="I7:N7"/>
    <mergeCell ref="B21:N21"/>
    <mergeCell ref="C2:E2"/>
    <mergeCell ref="F17:H17"/>
    <mergeCell ref="A8:B8"/>
    <mergeCell ref="G1:N2"/>
    <mergeCell ref="A11:B11"/>
    <mergeCell ref="A1:B1"/>
    <mergeCell ref="C1:E1"/>
    <mergeCell ref="A3:B3"/>
    <mergeCell ref="C7:E7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2" sqref="D2:F2"/>
    </sheetView>
  </sheetViews>
  <sheetFormatPr defaultColWidth="11.19921875" defaultRowHeight="14.25"/>
  <cols>
    <col min="1" max="1" width="2.296875" style="0" customWidth="1"/>
    <col min="2" max="2" width="18.69921875" style="0" customWidth="1"/>
    <col min="3" max="3" width="4.69921875" style="92" customWidth="1"/>
    <col min="4" max="6" width="8.69921875" style="0" customWidth="1"/>
    <col min="7" max="9" width="6.69921875" style="0" customWidth="1"/>
    <col min="10" max="12" width="8.69921875" style="0" customWidth="1"/>
    <col min="13" max="13" width="10.69921875" style="0" customWidth="1"/>
  </cols>
  <sheetData>
    <row r="1" spans="1:13" ht="24.75" customHeight="1">
      <c r="A1" s="130" t="s">
        <v>3</v>
      </c>
      <c r="B1" s="131"/>
      <c r="C1" s="132"/>
      <c r="D1" s="139" t="s">
        <v>4</v>
      </c>
      <c r="E1" s="128"/>
      <c r="F1" s="129"/>
      <c r="G1" s="5"/>
      <c r="H1" s="176" t="s">
        <v>77</v>
      </c>
      <c r="I1" s="168"/>
      <c r="J1" s="168"/>
      <c r="K1" s="168"/>
      <c r="L1" s="168"/>
      <c r="M1" s="168"/>
    </row>
    <row r="2" spans="1:13" ht="24.75" customHeight="1">
      <c r="A2" s="133" t="s">
        <v>0</v>
      </c>
      <c r="B2" s="173"/>
      <c r="C2" s="132"/>
      <c r="D2" s="127" t="s">
        <v>102</v>
      </c>
      <c r="E2" s="128"/>
      <c r="F2" s="129"/>
      <c r="G2" s="18"/>
      <c r="H2" s="168"/>
      <c r="I2" s="168"/>
      <c r="J2" s="168"/>
      <c r="K2" s="168"/>
      <c r="L2" s="168"/>
      <c r="M2" s="168"/>
    </row>
    <row r="3" spans="1:13" ht="19.5" customHeight="1">
      <c r="A3" s="133" t="s">
        <v>17</v>
      </c>
      <c r="B3" s="133"/>
      <c r="C3" s="132"/>
      <c r="D3" s="8" t="s">
        <v>16</v>
      </c>
      <c r="E3" s="8" t="s">
        <v>15</v>
      </c>
      <c r="F3" s="8" t="s">
        <v>14</v>
      </c>
      <c r="G3" s="1" t="s">
        <v>18</v>
      </c>
      <c r="M3" s="110" t="s">
        <v>72</v>
      </c>
    </row>
    <row r="4" spans="1:6" ht="19.5" customHeight="1">
      <c r="A4" s="133" t="s">
        <v>101</v>
      </c>
      <c r="B4" s="173"/>
      <c r="C4" s="132"/>
      <c r="D4" s="7">
        <v>3</v>
      </c>
      <c r="E4" s="7">
        <v>3</v>
      </c>
      <c r="F4" s="7">
        <v>1</v>
      </c>
    </row>
    <row r="5" spans="1:13" ht="30" customHeight="1">
      <c r="A5" s="174"/>
      <c r="B5" s="174"/>
      <c r="C5" s="175"/>
      <c r="D5" s="140" t="s">
        <v>43</v>
      </c>
      <c r="E5" s="141"/>
      <c r="F5" s="142"/>
      <c r="G5" s="143" t="s">
        <v>19</v>
      </c>
      <c r="H5" s="144"/>
      <c r="I5" s="145"/>
      <c r="J5" s="140" t="s">
        <v>91</v>
      </c>
      <c r="K5" s="144"/>
      <c r="L5" s="144"/>
      <c r="M5" s="145"/>
    </row>
    <row r="6" spans="1:13" ht="30" customHeight="1">
      <c r="A6" s="157" t="s">
        <v>1</v>
      </c>
      <c r="B6" s="158"/>
      <c r="C6" s="159"/>
      <c r="D6" s="9" t="s">
        <v>10</v>
      </c>
      <c r="E6" s="9" t="s">
        <v>11</v>
      </c>
      <c r="F6" s="9" t="s">
        <v>12</v>
      </c>
      <c r="G6" s="9" t="s">
        <v>10</v>
      </c>
      <c r="H6" s="9" t="s">
        <v>11</v>
      </c>
      <c r="I6" s="9" t="s">
        <v>12</v>
      </c>
      <c r="J6" s="9" t="s">
        <v>10</v>
      </c>
      <c r="K6" s="9" t="s">
        <v>11</v>
      </c>
      <c r="L6" s="9" t="s">
        <v>12</v>
      </c>
      <c r="M6" s="9" t="s">
        <v>2</v>
      </c>
    </row>
    <row r="7" spans="1:13" ht="22.5" customHeight="1">
      <c r="A7" s="10">
        <v>1</v>
      </c>
      <c r="B7" s="160" t="s">
        <v>21</v>
      </c>
      <c r="C7" s="161"/>
      <c r="D7" s="66">
        <v>800</v>
      </c>
      <c r="E7" s="66">
        <v>1100</v>
      </c>
      <c r="F7" s="66">
        <v>1400</v>
      </c>
      <c r="G7" s="21">
        <f>D7*$D$4</f>
        <v>2400</v>
      </c>
      <c r="H7" s="21">
        <f>E7*$E$4</f>
        <v>3300</v>
      </c>
      <c r="I7" s="21">
        <f>F7*$F$4</f>
        <v>1400</v>
      </c>
      <c r="J7" s="21">
        <f aca="true" t="shared" si="0" ref="J7:L8">G7*13</f>
        <v>31200</v>
      </c>
      <c r="K7" s="21">
        <f t="shared" si="0"/>
        <v>42900</v>
      </c>
      <c r="L7" s="21">
        <f t="shared" si="0"/>
        <v>18200</v>
      </c>
      <c r="M7" s="21">
        <f>SUM(J7:L7)</f>
        <v>92300</v>
      </c>
    </row>
    <row r="8" spans="1:13" ht="22.5" customHeight="1">
      <c r="A8" s="12">
        <v>2</v>
      </c>
      <c r="B8" s="90" t="s">
        <v>68</v>
      </c>
      <c r="C8" s="93">
        <v>0.19</v>
      </c>
      <c r="D8" s="67">
        <f>D7*C8</f>
        <v>152</v>
      </c>
      <c r="E8" s="67">
        <f>E7*C8</f>
        <v>209</v>
      </c>
      <c r="F8" s="67">
        <f>F7*C8</f>
        <v>266</v>
      </c>
      <c r="G8" s="22">
        <f>D8*$D$4</f>
        <v>456</v>
      </c>
      <c r="H8" s="22">
        <f>E8*$E$4</f>
        <v>627</v>
      </c>
      <c r="I8" s="22">
        <f>F8*$F$4</f>
        <v>266</v>
      </c>
      <c r="J8" s="22">
        <f t="shared" si="0"/>
        <v>5928</v>
      </c>
      <c r="K8" s="22">
        <f t="shared" si="0"/>
        <v>8151</v>
      </c>
      <c r="L8" s="22">
        <f t="shared" si="0"/>
        <v>3458</v>
      </c>
      <c r="M8" s="22">
        <f aca="true" t="shared" si="1" ref="M8:M15">SUM(J8:L8)</f>
        <v>17537</v>
      </c>
    </row>
    <row r="9" spans="1:13" ht="22.5" customHeight="1">
      <c r="A9" s="12">
        <v>3</v>
      </c>
      <c r="B9" s="119" t="s">
        <v>56</v>
      </c>
      <c r="C9" s="120"/>
      <c r="D9" s="67">
        <v>1600</v>
      </c>
      <c r="E9" s="67">
        <v>1000</v>
      </c>
      <c r="F9" s="67">
        <v>1000</v>
      </c>
      <c r="G9" s="68"/>
      <c r="H9" s="68"/>
      <c r="I9" s="68"/>
      <c r="J9" s="22">
        <f>D9*$D$4</f>
        <v>4800</v>
      </c>
      <c r="K9" s="22">
        <f>E9*$E$4</f>
        <v>3000</v>
      </c>
      <c r="L9" s="22">
        <f>F9*$F$4</f>
        <v>1000</v>
      </c>
      <c r="M9" s="22">
        <f t="shared" si="1"/>
        <v>8800</v>
      </c>
    </row>
    <row r="10" spans="1:13" ht="22.5" customHeight="1">
      <c r="A10" s="12">
        <v>4</v>
      </c>
      <c r="B10" s="119" t="s">
        <v>5</v>
      </c>
      <c r="C10" s="120"/>
      <c r="D10" s="67">
        <v>2500</v>
      </c>
      <c r="E10" s="67">
        <v>500</v>
      </c>
      <c r="F10" s="67">
        <v>500</v>
      </c>
      <c r="G10" s="68"/>
      <c r="H10" s="68"/>
      <c r="I10" s="68"/>
      <c r="J10" s="22">
        <f>D10*$D$4</f>
        <v>7500</v>
      </c>
      <c r="K10" s="22">
        <f>E10*$E$4</f>
        <v>1500</v>
      </c>
      <c r="L10" s="22">
        <f>F10*$F$4</f>
        <v>500</v>
      </c>
      <c r="M10" s="22">
        <f t="shared" si="1"/>
        <v>9500</v>
      </c>
    </row>
    <row r="11" spans="1:13" ht="22.5" customHeight="1">
      <c r="A11" s="12">
        <v>5</v>
      </c>
      <c r="B11" s="119" t="s">
        <v>6</v>
      </c>
      <c r="C11" s="120"/>
      <c r="D11" s="67">
        <v>500</v>
      </c>
      <c r="E11" s="67">
        <v>500</v>
      </c>
      <c r="F11" s="67">
        <v>500</v>
      </c>
      <c r="G11" s="68"/>
      <c r="H11" s="115" t="s">
        <v>80</v>
      </c>
      <c r="I11" s="68"/>
      <c r="J11" s="22">
        <f>D11*$D$4</f>
        <v>1500</v>
      </c>
      <c r="K11" s="22">
        <f>E11*$E$4</f>
        <v>1500</v>
      </c>
      <c r="L11" s="22">
        <f>F11*$F$4</f>
        <v>500</v>
      </c>
      <c r="M11" s="22">
        <f t="shared" si="1"/>
        <v>3500</v>
      </c>
    </row>
    <row r="12" spans="1:13" ht="22.5" customHeight="1">
      <c r="A12" s="12">
        <v>6</v>
      </c>
      <c r="B12" s="119" t="s">
        <v>42</v>
      </c>
      <c r="C12" s="120"/>
      <c r="D12" s="67">
        <v>150</v>
      </c>
      <c r="E12" s="67">
        <v>150</v>
      </c>
      <c r="F12" s="67">
        <v>150</v>
      </c>
      <c r="G12" s="67">
        <v>12</v>
      </c>
      <c r="H12" s="67">
        <v>20</v>
      </c>
      <c r="I12" s="67">
        <v>15</v>
      </c>
      <c r="J12" s="22">
        <f>D12*G12*$D$4</f>
        <v>5400</v>
      </c>
      <c r="K12" s="22">
        <f>E12*H12*$D$4</f>
        <v>9000</v>
      </c>
      <c r="L12" s="22">
        <f>F12*I12*$D$4</f>
        <v>6750</v>
      </c>
      <c r="M12" s="22">
        <f t="shared" si="1"/>
        <v>21150</v>
      </c>
    </row>
    <row r="13" spans="1:13" ht="22.5" customHeight="1">
      <c r="A13" s="12">
        <v>7</v>
      </c>
      <c r="B13" s="119" t="s">
        <v>7</v>
      </c>
      <c r="C13" s="120"/>
      <c r="D13" s="67">
        <v>0</v>
      </c>
      <c r="E13" s="67">
        <v>0</v>
      </c>
      <c r="F13" s="67">
        <v>400</v>
      </c>
      <c r="G13" s="68"/>
      <c r="H13" s="68"/>
      <c r="I13" s="68"/>
      <c r="J13" s="22">
        <f>D13*$D$4</f>
        <v>0</v>
      </c>
      <c r="K13" s="22">
        <f>E13*$E$4</f>
        <v>0</v>
      </c>
      <c r="L13" s="22">
        <f>F13*$F$4</f>
        <v>400</v>
      </c>
      <c r="M13" s="22">
        <f t="shared" si="1"/>
        <v>400</v>
      </c>
    </row>
    <row r="14" spans="1:13" ht="22.5" customHeight="1">
      <c r="A14" s="12">
        <v>8</v>
      </c>
      <c r="B14" s="119" t="s">
        <v>13</v>
      </c>
      <c r="C14" s="120"/>
      <c r="D14" s="67">
        <v>600</v>
      </c>
      <c r="E14" s="67">
        <v>400</v>
      </c>
      <c r="F14" s="67">
        <v>450</v>
      </c>
      <c r="G14" s="68"/>
      <c r="H14" s="68"/>
      <c r="I14" s="68"/>
      <c r="J14" s="22">
        <f>D14*$D$4</f>
        <v>1800</v>
      </c>
      <c r="K14" s="22">
        <f>E14*$E$4</f>
        <v>1200</v>
      </c>
      <c r="L14" s="22">
        <f>F14*$F$4</f>
        <v>450</v>
      </c>
      <c r="M14" s="22">
        <f t="shared" si="1"/>
        <v>3450</v>
      </c>
    </row>
    <row r="15" spans="1:13" ht="22.5" customHeight="1">
      <c r="A15" s="24">
        <v>9</v>
      </c>
      <c r="B15" s="179" t="s">
        <v>9</v>
      </c>
      <c r="C15" s="180"/>
      <c r="D15" s="70">
        <v>600</v>
      </c>
      <c r="E15" s="70">
        <v>600</v>
      </c>
      <c r="F15" s="70">
        <v>600</v>
      </c>
      <c r="G15" s="69"/>
      <c r="H15" s="69"/>
      <c r="I15" s="69"/>
      <c r="J15" s="23">
        <f>D15*$D$4</f>
        <v>1800</v>
      </c>
      <c r="K15" s="23">
        <f>E15*$E$4</f>
        <v>1800</v>
      </c>
      <c r="L15" s="23">
        <f>F15*$F$4</f>
        <v>600</v>
      </c>
      <c r="M15" s="23">
        <f t="shared" si="1"/>
        <v>4200</v>
      </c>
    </row>
    <row r="16" spans="1:13" ht="24.75" customHeight="1">
      <c r="A16" s="177" t="s">
        <v>93</v>
      </c>
      <c r="B16" s="178"/>
      <c r="C16" s="178"/>
      <c r="D16" s="178"/>
      <c r="E16" s="178"/>
      <c r="F16" s="178"/>
      <c r="G16" s="178"/>
      <c r="H16" s="178"/>
      <c r="I16" s="178"/>
      <c r="J16" s="25">
        <f>SUM(J7:J15)</f>
        <v>59928</v>
      </c>
      <c r="K16" s="25">
        <f>SUM(K7:K15)</f>
        <v>69051</v>
      </c>
      <c r="L16" s="25">
        <f>SUM(L7:L15)</f>
        <v>31858</v>
      </c>
      <c r="M16" s="25">
        <f>SUM(M7:M15)</f>
        <v>160837</v>
      </c>
    </row>
    <row r="17" spans="1:13" ht="24.75" customHeight="1">
      <c r="A17" s="122" t="s">
        <v>94</v>
      </c>
      <c r="B17" s="123"/>
      <c r="C17" s="123"/>
      <c r="D17" s="123"/>
      <c r="E17" s="123"/>
      <c r="F17" s="123"/>
      <c r="G17" s="123"/>
      <c r="H17" s="123"/>
      <c r="I17" s="123"/>
      <c r="J17" s="84">
        <f>SUM(J7:J13)</f>
        <v>56328</v>
      </c>
      <c r="K17" s="84">
        <f>SUM(K7:K13)</f>
        <v>66051</v>
      </c>
      <c r="L17" s="84">
        <f>SUM(L7:L13)</f>
        <v>30808</v>
      </c>
      <c r="M17" s="84">
        <f>SUM(M7:M13)</f>
        <v>153187</v>
      </c>
    </row>
    <row r="18" spans="1:13" s="88" customFormat="1" ht="24.75" customHeight="1">
      <c r="A18" s="153" t="s">
        <v>95</v>
      </c>
      <c r="B18" s="154"/>
      <c r="C18" s="154"/>
      <c r="D18" s="154"/>
      <c r="E18" s="154"/>
      <c r="F18" s="154"/>
      <c r="G18" s="154"/>
      <c r="H18" s="154"/>
      <c r="I18" s="154"/>
      <c r="J18" s="63">
        <f>SUM(J14:J15)</f>
        <v>3600</v>
      </c>
      <c r="K18" s="63">
        <f>SUM(K14:K15)</f>
        <v>3000</v>
      </c>
      <c r="L18" s="63">
        <f>SUM(L14:L15)</f>
        <v>1050</v>
      </c>
      <c r="M18" s="63">
        <f>SUM(M14:M15)</f>
        <v>7650</v>
      </c>
    </row>
    <row r="19" spans="1:13" ht="24.75" customHeight="1">
      <c r="A19" s="149" t="s">
        <v>88</v>
      </c>
      <c r="B19" s="150"/>
      <c r="C19" s="150"/>
      <c r="D19" s="150"/>
      <c r="E19" s="150"/>
      <c r="F19" s="150"/>
      <c r="G19" s="150"/>
      <c r="H19" s="150"/>
      <c r="I19" s="150"/>
      <c r="J19" s="85">
        <f>J17/D4</f>
        <v>18776</v>
      </c>
      <c r="K19" s="85">
        <f>K17/E4</f>
        <v>22017</v>
      </c>
      <c r="L19" s="85">
        <f>L17/F4</f>
        <v>30808</v>
      </c>
      <c r="M19" s="86"/>
    </row>
    <row r="20" spans="1:13" ht="24.75" customHeight="1">
      <c r="A20" s="149" t="s">
        <v>57</v>
      </c>
      <c r="B20" s="150"/>
      <c r="C20" s="150"/>
      <c r="D20" s="150"/>
      <c r="E20" s="150"/>
      <c r="F20" s="150"/>
      <c r="G20" s="150"/>
      <c r="H20" s="150"/>
      <c r="I20" s="150"/>
      <c r="J20" s="87">
        <f>'Kostenteiler-Rechnung'!B17</f>
        <v>180</v>
      </c>
      <c r="K20" s="87">
        <f>'Kostenteiler-Rechnung'!C17</f>
        <v>165</v>
      </c>
      <c r="L20" s="87">
        <f>'Kostenteiler-Rechnung'!D17</f>
        <v>162</v>
      </c>
      <c r="M20" s="87">
        <f>SUM(J20:L20)</f>
        <v>507</v>
      </c>
    </row>
    <row r="21" spans="1:13" s="88" customFormat="1" ht="24.75" customHeight="1">
      <c r="A21" s="151" t="s">
        <v>89</v>
      </c>
      <c r="B21" s="152"/>
      <c r="C21" s="152"/>
      <c r="D21" s="152"/>
      <c r="E21" s="152"/>
      <c r="F21" s="152"/>
      <c r="G21" s="152"/>
      <c r="H21" s="152"/>
      <c r="I21" s="152"/>
      <c r="J21" s="26">
        <f>J19/J20</f>
        <v>104.31111111111112</v>
      </c>
      <c r="K21" s="26">
        <f>K19/K20</f>
        <v>133.43636363636364</v>
      </c>
      <c r="L21" s="26">
        <f>L19/L20</f>
        <v>190.17283950617283</v>
      </c>
      <c r="M21" s="27"/>
    </row>
    <row r="22" spans="10:13" ht="19.5" customHeight="1">
      <c r="J22" s="17"/>
      <c r="K22" s="17"/>
      <c r="L22" s="17"/>
      <c r="M22" s="17"/>
    </row>
    <row r="23" spans="2:13" s="112" customFormat="1" ht="24.75" customHeight="1">
      <c r="B23" s="113" t="s">
        <v>84</v>
      </c>
      <c r="J23" s="114"/>
      <c r="K23" s="114"/>
      <c r="L23" s="114"/>
      <c r="M23" s="114"/>
    </row>
    <row r="24" spans="2:13" s="112" customFormat="1" ht="19.5" customHeight="1">
      <c r="B24" s="112" t="s">
        <v>82</v>
      </c>
      <c r="J24" s="114"/>
      <c r="K24" s="114"/>
      <c r="L24" s="114"/>
      <c r="M24" s="114"/>
    </row>
    <row r="25" spans="2:13" s="112" customFormat="1" ht="34.5" customHeight="1">
      <c r="B25" s="125" t="s">
        <v>97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s="112" customFormat="1" ht="19.5" customHeight="1">
      <c r="B26" s="112" t="s">
        <v>83</v>
      </c>
    </row>
    <row r="27" spans="2:13" ht="19.5" customHeight="1">
      <c r="B27" s="112" t="s">
        <v>85</v>
      </c>
      <c r="C27"/>
      <c r="M27" s="121" t="s">
        <v>98</v>
      </c>
    </row>
  </sheetData>
  <sheetProtection/>
  <mergeCells count="27">
    <mergeCell ref="A19:I19"/>
    <mergeCell ref="D5:F5"/>
    <mergeCell ref="A17:I17"/>
    <mergeCell ref="B9:C9"/>
    <mergeCell ref="B15:C15"/>
    <mergeCell ref="A6:C6"/>
    <mergeCell ref="B13:C13"/>
    <mergeCell ref="B14:C14"/>
    <mergeCell ref="A18:I18"/>
    <mergeCell ref="H1:M2"/>
    <mergeCell ref="G5:I5"/>
    <mergeCell ref="J5:M5"/>
    <mergeCell ref="A16:I16"/>
    <mergeCell ref="D1:F1"/>
    <mergeCell ref="A1:C1"/>
    <mergeCell ref="A2:C2"/>
    <mergeCell ref="A3:C3"/>
    <mergeCell ref="B25:M25"/>
    <mergeCell ref="D2:F2"/>
    <mergeCell ref="A4:C4"/>
    <mergeCell ref="A5:C5"/>
    <mergeCell ref="B7:C7"/>
    <mergeCell ref="B10:C10"/>
    <mergeCell ref="B11:C11"/>
    <mergeCell ref="B12:C12"/>
    <mergeCell ref="A20:I20"/>
    <mergeCell ref="A21:I2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1" sqref="A1:IV1"/>
    </sheetView>
  </sheetViews>
  <sheetFormatPr defaultColWidth="11.19921875" defaultRowHeight="14.25"/>
  <cols>
    <col min="1" max="1" width="22.69921875" style="0" customWidth="1"/>
    <col min="2" max="4" width="6.69921875" style="0" customWidth="1"/>
    <col min="5" max="7" width="4.69921875" style="0" customWidth="1"/>
    <col min="8" max="10" width="5.69921875" style="0" customWidth="1"/>
    <col min="11" max="13" width="6.69921875" style="0" customWidth="1"/>
    <col min="14" max="15" width="8.69921875" style="0" customWidth="1"/>
  </cols>
  <sheetData>
    <row r="1" spans="1:15" ht="24.75" customHeight="1">
      <c r="A1" s="60" t="s">
        <v>3</v>
      </c>
      <c r="B1" s="139" t="s">
        <v>4</v>
      </c>
      <c r="C1" s="128"/>
      <c r="D1" s="129"/>
      <c r="E1" s="5"/>
      <c r="F1" s="184" t="s">
        <v>78</v>
      </c>
      <c r="G1" s="185"/>
      <c r="H1" s="185"/>
      <c r="I1" s="185"/>
      <c r="J1" s="185"/>
      <c r="K1" s="185"/>
      <c r="L1" s="185"/>
      <c r="M1" s="185"/>
      <c r="N1" s="186"/>
      <c r="O1" s="187"/>
    </row>
    <row r="2" spans="1:15" ht="24.75" customHeight="1">
      <c r="A2" s="2" t="s">
        <v>0</v>
      </c>
      <c r="B2" s="127" t="s">
        <v>102</v>
      </c>
      <c r="C2" s="128"/>
      <c r="D2" s="129"/>
      <c r="E2" s="18"/>
      <c r="F2" s="188"/>
      <c r="G2" s="189"/>
      <c r="H2" s="189"/>
      <c r="I2" s="189"/>
      <c r="J2" s="189"/>
      <c r="K2" s="189"/>
      <c r="L2" s="189"/>
      <c r="M2" s="189"/>
      <c r="N2" s="190"/>
      <c r="O2" s="191"/>
    </row>
    <row r="3" spans="1:15" ht="19.5" customHeight="1">
      <c r="A3" s="2" t="s">
        <v>17</v>
      </c>
      <c r="B3" s="8" t="s">
        <v>16</v>
      </c>
      <c r="C3" s="8" t="s">
        <v>15</v>
      </c>
      <c r="D3" s="8" t="s">
        <v>14</v>
      </c>
      <c r="E3" s="1" t="s">
        <v>18</v>
      </c>
      <c r="O3" s="110" t="s">
        <v>71</v>
      </c>
    </row>
    <row r="4" spans="1:14" ht="19.5" customHeight="1">
      <c r="A4" s="2" t="s">
        <v>101</v>
      </c>
      <c r="B4" s="7">
        <v>3</v>
      </c>
      <c r="C4" s="7">
        <v>3</v>
      </c>
      <c r="D4" s="7">
        <v>1</v>
      </c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9.5" customHeight="1">
      <c r="A5" s="2" t="s">
        <v>58</v>
      </c>
      <c r="B5" s="7">
        <v>5</v>
      </c>
      <c r="C5" s="58"/>
      <c r="D5" s="41"/>
      <c r="F5" s="126"/>
      <c r="G5" s="126"/>
      <c r="H5" s="126"/>
      <c r="I5" s="126"/>
      <c r="J5" s="126"/>
      <c r="K5" s="126"/>
      <c r="L5" s="126"/>
      <c r="M5" s="126"/>
      <c r="N5" s="126"/>
    </row>
    <row r="6" spans="1:4" s="57" customFormat="1" ht="19.5" customHeight="1">
      <c r="A6" s="55"/>
      <c r="B6" s="56"/>
      <c r="C6" s="56"/>
      <c r="D6" s="56"/>
    </row>
    <row r="7" spans="2:15" ht="30" customHeight="1">
      <c r="B7" s="171" t="s">
        <v>49</v>
      </c>
      <c r="C7" s="171"/>
      <c r="D7" s="171"/>
      <c r="E7" s="171" t="s">
        <v>52</v>
      </c>
      <c r="F7" s="172"/>
      <c r="G7" s="172"/>
      <c r="H7" s="172" t="s">
        <v>20</v>
      </c>
      <c r="I7" s="172"/>
      <c r="J7" s="172"/>
      <c r="K7" s="172"/>
      <c r="L7" s="172"/>
      <c r="M7" s="172"/>
      <c r="N7" s="192" t="s">
        <v>61</v>
      </c>
      <c r="O7" s="192"/>
    </row>
    <row r="8" spans="1:15" ht="39.75" customHeight="1">
      <c r="A8" s="124" t="s">
        <v>62</v>
      </c>
      <c r="B8" s="9" t="s">
        <v>10</v>
      </c>
      <c r="C8" s="9" t="s">
        <v>11</v>
      </c>
      <c r="D8" s="9" t="s">
        <v>12</v>
      </c>
      <c r="E8" s="9" t="s">
        <v>10</v>
      </c>
      <c r="F8" s="9" t="s">
        <v>11</v>
      </c>
      <c r="G8" s="9" t="s">
        <v>12</v>
      </c>
      <c r="H8" s="9" t="s">
        <v>10</v>
      </c>
      <c r="I8" s="9" t="s">
        <v>11</v>
      </c>
      <c r="J8" s="9" t="s">
        <v>12</v>
      </c>
      <c r="K8" s="9" t="s">
        <v>87</v>
      </c>
      <c r="L8" s="9" t="s">
        <v>66</v>
      </c>
      <c r="M8" s="9" t="s">
        <v>55</v>
      </c>
      <c r="N8" s="61" t="s">
        <v>99</v>
      </c>
      <c r="O8" s="61" t="s">
        <v>100</v>
      </c>
    </row>
    <row r="9" spans="1:15" ht="30" customHeight="1">
      <c r="A9" s="73" t="s">
        <v>60</v>
      </c>
      <c r="B9" s="62">
        <f>Einsatztage!F13</f>
        <v>179</v>
      </c>
      <c r="C9" s="62">
        <f>Einsatztage!F14</f>
        <v>163</v>
      </c>
      <c r="D9" s="62">
        <f>Einsatztage!F16</f>
        <v>164</v>
      </c>
      <c r="E9" s="95"/>
      <c r="F9" s="96"/>
      <c r="G9" s="105"/>
      <c r="H9" s="95"/>
      <c r="I9" s="96"/>
      <c r="J9" s="96"/>
      <c r="K9" s="96"/>
      <c r="L9" s="96"/>
      <c r="M9" s="108"/>
      <c r="N9" s="97"/>
      <c r="O9" s="98"/>
    </row>
    <row r="10" spans="1:15" ht="30" customHeight="1">
      <c r="A10" s="73" t="s">
        <v>59</v>
      </c>
      <c r="B10" s="62">
        <f>B9*B4</f>
        <v>537</v>
      </c>
      <c r="C10" s="62">
        <f>C9*C4</f>
        <v>489</v>
      </c>
      <c r="D10" s="62">
        <f>D9*D4</f>
        <v>164</v>
      </c>
      <c r="E10" s="99"/>
      <c r="F10" s="100"/>
      <c r="G10" s="106"/>
      <c r="H10" s="99"/>
      <c r="I10" s="100"/>
      <c r="J10" s="100"/>
      <c r="K10" s="100"/>
      <c r="L10" s="100"/>
      <c r="M10" s="109"/>
      <c r="N10" s="101"/>
      <c r="O10" s="102"/>
    </row>
    <row r="11" spans="1:15" ht="39.75" customHeight="1">
      <c r="A11" s="59" t="s">
        <v>63</v>
      </c>
      <c r="B11" s="43"/>
      <c r="C11" s="43"/>
      <c r="D11" s="43"/>
      <c r="E11" s="103"/>
      <c r="F11" s="104"/>
      <c r="G11" s="107"/>
      <c r="H11" s="9" t="s">
        <v>10</v>
      </c>
      <c r="I11" s="9" t="s">
        <v>11</v>
      </c>
      <c r="J11" s="9" t="s">
        <v>12</v>
      </c>
      <c r="K11" s="9" t="s">
        <v>87</v>
      </c>
      <c r="L11" s="9" t="s">
        <v>66</v>
      </c>
      <c r="M11" s="9" t="s">
        <v>55</v>
      </c>
      <c r="N11" s="61" t="s">
        <v>99</v>
      </c>
      <c r="O11" s="61" t="s">
        <v>100</v>
      </c>
    </row>
    <row r="12" spans="1:15" ht="30" customHeight="1">
      <c r="A12" s="10" t="s">
        <v>44</v>
      </c>
      <c r="B12" s="66">
        <v>100</v>
      </c>
      <c r="C12" s="66">
        <v>75</v>
      </c>
      <c r="D12" s="66">
        <v>88</v>
      </c>
      <c r="E12" s="21">
        <f>'Abrechnung-LBV'!J21</f>
        <v>104.31111111111112</v>
      </c>
      <c r="F12" s="21">
        <f>'Abrechnung-LBV'!K21</f>
        <v>133.43636363636364</v>
      </c>
      <c r="G12" s="21">
        <f>'Abrechnung-LBV'!L21</f>
        <v>190.17283950617283</v>
      </c>
      <c r="H12" s="21">
        <f>B12*E12*$B$4</f>
        <v>31293.333333333336</v>
      </c>
      <c r="I12" s="21">
        <f>C12*F12*$C$4</f>
        <v>30023.181818181816</v>
      </c>
      <c r="J12" s="21">
        <f>D12*G12*$D$4</f>
        <v>16735.20987654321</v>
      </c>
      <c r="K12" s="21">
        <f>SUM(H12:J12)</f>
        <v>78051.72502805837</v>
      </c>
      <c r="L12" s="21">
        <f>'Abrechnung-LBV'!$M$18/$B$5</f>
        <v>1530</v>
      </c>
      <c r="M12" s="21">
        <f>SUM(K12:L12)</f>
        <v>79581.72502805837</v>
      </c>
      <c r="N12" s="21">
        <f>'Kostenteiler-Budget'!N12</f>
        <v>63385.442898975714</v>
      </c>
      <c r="O12" s="21">
        <f aca="true" t="shared" si="0" ref="O12:O17">M12-N12</f>
        <v>16196.282129082654</v>
      </c>
    </row>
    <row r="13" spans="1:15" ht="30" customHeight="1">
      <c r="A13" s="12" t="s">
        <v>45</v>
      </c>
      <c r="B13" s="67">
        <v>40</v>
      </c>
      <c r="C13" s="67">
        <v>30</v>
      </c>
      <c r="D13" s="67">
        <v>0</v>
      </c>
      <c r="E13" s="22">
        <f>'Abrechnung-LBV'!$J$21</f>
        <v>104.31111111111112</v>
      </c>
      <c r="F13" s="22">
        <f>'Abrechnung-LBV'!$K$21</f>
        <v>133.43636363636364</v>
      </c>
      <c r="G13" s="22">
        <f>'Abrechnung-LBV'!$L$21</f>
        <v>190.17283950617283</v>
      </c>
      <c r="H13" s="22">
        <f>B13*E13*$B$4</f>
        <v>12517.333333333332</v>
      </c>
      <c r="I13" s="22">
        <f>C13*F13*$C$4</f>
        <v>12009.272727272728</v>
      </c>
      <c r="J13" s="22">
        <f>D13*G13*$D$4</f>
        <v>0</v>
      </c>
      <c r="K13" s="22">
        <f>SUM(H13:J13)</f>
        <v>24526.60606060606</v>
      </c>
      <c r="L13" s="22">
        <f>'Abrechnung-LBV'!$M$18/$B$5</f>
        <v>1530</v>
      </c>
      <c r="M13" s="22">
        <f>SUM(K13:L13)</f>
        <v>26056.60606060606</v>
      </c>
      <c r="N13" s="22">
        <f>'Kostenteiler-Budget'!N13</f>
        <v>20515.039585975253</v>
      </c>
      <c r="O13" s="22">
        <f t="shared" si="0"/>
        <v>5541.566474630807</v>
      </c>
    </row>
    <row r="14" spans="1:15" ht="30" customHeight="1">
      <c r="A14" s="12" t="s">
        <v>46</v>
      </c>
      <c r="B14" s="67">
        <v>40</v>
      </c>
      <c r="C14" s="67">
        <v>30</v>
      </c>
      <c r="D14" s="67">
        <v>0</v>
      </c>
      <c r="E14" s="22">
        <f>'Abrechnung-LBV'!$J$21</f>
        <v>104.31111111111112</v>
      </c>
      <c r="F14" s="22">
        <f>'Abrechnung-LBV'!$K$21</f>
        <v>133.43636363636364</v>
      </c>
      <c r="G14" s="22">
        <f>'Abrechnung-LBV'!$L$21</f>
        <v>190.17283950617283</v>
      </c>
      <c r="H14" s="22">
        <f>B14*E14*$B$4</f>
        <v>12517.333333333332</v>
      </c>
      <c r="I14" s="22">
        <f>C14*F14*$C$4</f>
        <v>12009.272727272728</v>
      </c>
      <c r="J14" s="22">
        <f>D14*G14*$D$4</f>
        <v>0</v>
      </c>
      <c r="K14" s="22">
        <f>SUM(H14:J14)</f>
        <v>24526.60606060606</v>
      </c>
      <c r="L14" s="22">
        <f>'Abrechnung-LBV'!$M$18/$B$5</f>
        <v>1530</v>
      </c>
      <c r="M14" s="22">
        <f>SUM(K14:L14)</f>
        <v>26056.60606060606</v>
      </c>
      <c r="N14" s="22">
        <f>'Kostenteiler-Budget'!N14</f>
        <v>20515.039585975253</v>
      </c>
      <c r="O14" s="22">
        <f t="shared" si="0"/>
        <v>5541.566474630807</v>
      </c>
    </row>
    <row r="15" spans="1:15" ht="30" customHeight="1">
      <c r="A15" s="12" t="s">
        <v>47</v>
      </c>
      <c r="B15" s="67">
        <v>0</v>
      </c>
      <c r="C15" s="67">
        <v>30</v>
      </c>
      <c r="D15" s="67">
        <v>30</v>
      </c>
      <c r="E15" s="22">
        <f>'Abrechnung-LBV'!$J$21</f>
        <v>104.31111111111112</v>
      </c>
      <c r="F15" s="22">
        <f>'Abrechnung-LBV'!$K$21</f>
        <v>133.43636363636364</v>
      </c>
      <c r="G15" s="22">
        <f>'Abrechnung-LBV'!$L$21</f>
        <v>190.17283950617283</v>
      </c>
      <c r="H15" s="22">
        <f>B15*E15*$B$4</f>
        <v>0</v>
      </c>
      <c r="I15" s="22">
        <f>C15*F15*$C$4</f>
        <v>12009.272727272728</v>
      </c>
      <c r="J15" s="22">
        <f>D15*G15*$D$4</f>
        <v>5705.185185185185</v>
      </c>
      <c r="K15" s="22">
        <f>SUM(H15:J15)</f>
        <v>17714.457912457914</v>
      </c>
      <c r="L15" s="22">
        <f>'Abrechnung-LBV'!$M$18/$B$5</f>
        <v>1530</v>
      </c>
      <c r="M15" s="22">
        <f>SUM(K15:L15)</f>
        <v>19244.457912457914</v>
      </c>
      <c r="N15" s="22">
        <f>'Kostenteiler-Budget'!N15</f>
        <v>17386.014514439623</v>
      </c>
      <c r="O15" s="22">
        <f t="shared" si="0"/>
        <v>1858.4433980182912</v>
      </c>
    </row>
    <row r="16" spans="1:15" ht="30" customHeight="1">
      <c r="A16" s="14" t="s">
        <v>48</v>
      </c>
      <c r="B16" s="71">
        <v>0</v>
      </c>
      <c r="C16" s="71">
        <v>0</v>
      </c>
      <c r="D16" s="71">
        <v>44</v>
      </c>
      <c r="E16" s="22">
        <f>'Abrechnung-LBV'!$J$21</f>
        <v>104.31111111111112</v>
      </c>
      <c r="F16" s="22">
        <f>'Abrechnung-LBV'!$K$21</f>
        <v>133.43636363636364</v>
      </c>
      <c r="G16" s="22">
        <f>'Abrechnung-LBV'!$L$21</f>
        <v>190.17283950617283</v>
      </c>
      <c r="H16" s="49">
        <f>B16*E16*$B$4</f>
        <v>0</v>
      </c>
      <c r="I16" s="49">
        <f>C16*F16*$C$4</f>
        <v>0</v>
      </c>
      <c r="J16" s="49">
        <f>D16*G16*$D$4</f>
        <v>8367.604938271605</v>
      </c>
      <c r="K16" s="22">
        <f>SUM(H16:J16)</f>
        <v>8367.604938271605</v>
      </c>
      <c r="L16" s="49">
        <f>'Abrechnung-LBV'!$M$18/$B$5</f>
        <v>1530</v>
      </c>
      <c r="M16" s="22">
        <f>SUM(K16:L16)</f>
        <v>9897.604938271605</v>
      </c>
      <c r="N16" s="49">
        <f>'Kostenteiler-Budget'!N16</f>
        <v>8459.463414634147</v>
      </c>
      <c r="O16" s="49">
        <f t="shared" si="0"/>
        <v>1438.1415236374578</v>
      </c>
    </row>
    <row r="17" spans="1:15" ht="30" customHeight="1">
      <c r="A17" s="51" t="s">
        <v>54</v>
      </c>
      <c r="B17" s="72">
        <f>SUM(B12:B16)</f>
        <v>180</v>
      </c>
      <c r="C17" s="72">
        <f>SUM(C12:C16)</f>
        <v>165</v>
      </c>
      <c r="D17" s="72">
        <f>SUM(D12:D16)</f>
        <v>162</v>
      </c>
      <c r="E17" s="181" t="s">
        <v>69</v>
      </c>
      <c r="F17" s="182"/>
      <c r="G17" s="183"/>
      <c r="H17" s="53">
        <f aca="true" t="shared" si="1" ref="H17:M17">SUM(H12:H16)</f>
        <v>56328</v>
      </c>
      <c r="I17" s="53">
        <f t="shared" si="1"/>
        <v>66051</v>
      </c>
      <c r="J17" s="53">
        <f t="shared" si="1"/>
        <v>30808</v>
      </c>
      <c r="K17" s="53">
        <f t="shared" si="1"/>
        <v>153187</v>
      </c>
      <c r="L17" s="53">
        <f t="shared" si="1"/>
        <v>7650</v>
      </c>
      <c r="M17" s="53">
        <f t="shared" si="1"/>
        <v>160837</v>
      </c>
      <c r="N17" s="53">
        <f>'Kostenteiler-Budget'!N17</f>
        <v>130261</v>
      </c>
      <c r="O17" s="53">
        <f t="shared" si="0"/>
        <v>30576</v>
      </c>
    </row>
    <row r="18" spans="8:13" ht="19.5" customHeight="1">
      <c r="H18" s="17"/>
      <c r="I18" s="17"/>
      <c r="J18" s="17"/>
      <c r="K18" s="17"/>
      <c r="L18" s="17"/>
      <c r="M18" s="17"/>
    </row>
    <row r="19" ht="24.75" customHeight="1">
      <c r="A19" s="113" t="s">
        <v>84</v>
      </c>
    </row>
    <row r="20" ht="19.5" customHeight="1">
      <c r="A20" s="112" t="s">
        <v>82</v>
      </c>
    </row>
    <row r="21" spans="1:12" ht="34.5" customHeight="1">
      <c r="A21" s="125" t="s">
        <v>97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</row>
    <row r="22" ht="19.5" customHeight="1">
      <c r="A22" s="112" t="s">
        <v>83</v>
      </c>
    </row>
    <row r="23" spans="1:15" ht="19.5" customHeight="1">
      <c r="A23" s="112" t="s">
        <v>85</v>
      </c>
      <c r="O23" s="121" t="s">
        <v>98</v>
      </c>
    </row>
  </sheetData>
  <sheetProtection/>
  <mergeCells count="10">
    <mergeCell ref="A21:L21"/>
    <mergeCell ref="B2:D2"/>
    <mergeCell ref="E17:G17"/>
    <mergeCell ref="F1:O2"/>
    <mergeCell ref="N7:O7"/>
    <mergeCell ref="B1:D1"/>
    <mergeCell ref="B7:D7"/>
    <mergeCell ref="E7:G7"/>
    <mergeCell ref="H7:M7"/>
    <mergeCell ref="F4:N5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10" sqref="H10"/>
    </sheetView>
  </sheetViews>
  <sheetFormatPr defaultColWidth="11.19921875" defaultRowHeight="14.25"/>
  <cols>
    <col min="1" max="1" width="3.19921875" style="0" customWidth="1"/>
  </cols>
  <sheetData>
    <row r="1" spans="1:6" ht="19.5" customHeight="1">
      <c r="A1" t="s">
        <v>22</v>
      </c>
      <c r="F1" s="110" t="s">
        <v>74</v>
      </c>
    </row>
    <row r="2" ht="19.5" customHeight="1">
      <c r="A2" t="s">
        <v>79</v>
      </c>
    </row>
    <row r="3" ht="19.5" customHeight="1">
      <c r="A3" t="s">
        <v>23</v>
      </c>
    </row>
    <row r="5" spans="1:6" ht="19.5" customHeight="1">
      <c r="A5" s="194"/>
      <c r="B5" s="194"/>
      <c r="C5" s="30" t="s">
        <v>34</v>
      </c>
      <c r="D5" s="30" t="s">
        <v>26</v>
      </c>
      <c r="E5" s="30" t="s">
        <v>33</v>
      </c>
      <c r="F5" s="30" t="s">
        <v>27</v>
      </c>
    </row>
    <row r="6" spans="1:6" ht="28.5">
      <c r="A6" s="31"/>
      <c r="B6" s="32" t="s">
        <v>35</v>
      </c>
      <c r="C6" s="193"/>
      <c r="D6" s="193"/>
      <c r="E6" s="193"/>
      <c r="F6" s="30">
        <v>365</v>
      </c>
    </row>
    <row r="7" spans="1:6" ht="28.5">
      <c r="A7" s="33" t="s">
        <v>24</v>
      </c>
      <c r="B7" s="32" t="s">
        <v>25</v>
      </c>
      <c r="C7" s="34">
        <v>52</v>
      </c>
      <c r="D7" s="34">
        <v>2</v>
      </c>
      <c r="E7" s="34">
        <f>C7*D7</f>
        <v>104</v>
      </c>
      <c r="F7" s="34">
        <f aca="true" t="shared" si="0" ref="F7:F12">F6-E7</f>
        <v>261</v>
      </c>
    </row>
    <row r="8" spans="1:6" ht="19.5" customHeight="1">
      <c r="A8" s="194"/>
      <c r="B8" s="32" t="s">
        <v>28</v>
      </c>
      <c r="C8" s="34">
        <v>5</v>
      </c>
      <c r="D8" s="34">
        <v>5</v>
      </c>
      <c r="E8" s="34">
        <f>C8*D8</f>
        <v>25</v>
      </c>
      <c r="F8" s="34">
        <f t="shared" si="0"/>
        <v>236</v>
      </c>
    </row>
    <row r="9" spans="1:6" ht="19.5" customHeight="1">
      <c r="A9" s="194"/>
      <c r="B9" s="32" t="s">
        <v>29</v>
      </c>
      <c r="C9" s="34"/>
      <c r="D9" s="34">
        <v>10</v>
      </c>
      <c r="E9" s="34">
        <v>10</v>
      </c>
      <c r="F9" s="34">
        <f t="shared" si="0"/>
        <v>226</v>
      </c>
    </row>
    <row r="10" spans="1:6" ht="19.5" customHeight="1">
      <c r="A10" s="194"/>
      <c r="B10" s="32" t="s">
        <v>30</v>
      </c>
      <c r="C10" s="34">
        <v>35</v>
      </c>
      <c r="D10" s="34">
        <v>1</v>
      </c>
      <c r="E10" s="34">
        <f>C10*D10</f>
        <v>35</v>
      </c>
      <c r="F10" s="34">
        <f t="shared" si="0"/>
        <v>191</v>
      </c>
    </row>
    <row r="11" spans="1:6" ht="19.5" customHeight="1">
      <c r="A11" s="194"/>
      <c r="B11" s="32" t="s">
        <v>31</v>
      </c>
      <c r="C11" s="6"/>
      <c r="D11" s="34">
        <v>47</v>
      </c>
      <c r="E11" s="34">
        <v>16</v>
      </c>
      <c r="F11" s="34">
        <f t="shared" si="0"/>
        <v>175</v>
      </c>
    </row>
    <row r="12" spans="1:6" ht="19.5" customHeight="1">
      <c r="A12" s="194"/>
      <c r="B12" s="32" t="s">
        <v>32</v>
      </c>
      <c r="C12" s="6"/>
      <c r="D12" s="34">
        <v>3</v>
      </c>
      <c r="E12" s="34">
        <v>1</v>
      </c>
      <c r="F12" s="34">
        <f t="shared" si="0"/>
        <v>174</v>
      </c>
    </row>
    <row r="13" spans="1:6" ht="19.5" customHeight="1">
      <c r="A13" s="194"/>
      <c r="B13" s="35" t="s">
        <v>10</v>
      </c>
      <c r="C13" s="36" t="s">
        <v>37</v>
      </c>
      <c r="D13" s="37">
        <v>12</v>
      </c>
      <c r="E13" s="37">
        <v>12</v>
      </c>
      <c r="F13" s="40">
        <f>F10-$D$13</f>
        <v>179</v>
      </c>
    </row>
    <row r="14" spans="1:6" ht="19.5" customHeight="1">
      <c r="A14" s="194"/>
      <c r="B14" s="35" t="s">
        <v>11</v>
      </c>
      <c r="C14" s="36" t="s">
        <v>39</v>
      </c>
      <c r="D14" s="37">
        <v>20</v>
      </c>
      <c r="E14" s="37">
        <v>20</v>
      </c>
      <c r="F14" s="40">
        <f>F11-$D$13</f>
        <v>163</v>
      </c>
    </row>
    <row r="15" spans="1:6" ht="19.5" customHeight="1">
      <c r="A15" s="194"/>
      <c r="B15" s="35" t="s">
        <v>12</v>
      </c>
      <c r="C15" s="36" t="s">
        <v>38</v>
      </c>
      <c r="D15" s="37">
        <v>15</v>
      </c>
      <c r="E15" s="37">
        <v>15</v>
      </c>
      <c r="F15" s="37">
        <f>F13-$D$13</f>
        <v>167</v>
      </c>
    </row>
    <row r="16" spans="1:6" ht="19.5" customHeight="1">
      <c r="A16" s="194"/>
      <c r="B16" s="32"/>
      <c r="C16" s="38" t="s">
        <v>40</v>
      </c>
      <c r="D16" s="34">
        <v>3</v>
      </c>
      <c r="E16" s="34">
        <v>3</v>
      </c>
      <c r="F16" s="40">
        <f>F15-D16</f>
        <v>164</v>
      </c>
    </row>
    <row r="17" spans="1:6" ht="28.5">
      <c r="A17" s="194"/>
      <c r="B17" s="32" t="s">
        <v>36</v>
      </c>
      <c r="C17" s="39" t="s">
        <v>41</v>
      </c>
      <c r="D17" s="34"/>
      <c r="E17" s="34"/>
      <c r="F17" s="34"/>
    </row>
    <row r="18" spans="1:6" ht="14.25">
      <c r="A18" s="28"/>
      <c r="B18" s="28"/>
      <c r="C18" s="29"/>
      <c r="D18" s="29"/>
      <c r="E18" s="29"/>
      <c r="F18" s="29"/>
    </row>
    <row r="19" spans="1:6" ht="14.25">
      <c r="A19" s="28"/>
      <c r="B19" s="28"/>
      <c r="C19" s="29"/>
      <c r="D19" s="29"/>
      <c r="E19" s="29"/>
      <c r="F19" s="29"/>
    </row>
    <row r="20" spans="1:6" ht="14.25">
      <c r="A20" s="28"/>
      <c r="B20" s="28"/>
      <c r="C20" s="29"/>
      <c r="D20" s="29"/>
      <c r="E20" s="29"/>
      <c r="F20" s="29"/>
    </row>
    <row r="21" spans="1:6" ht="14.25">
      <c r="A21" s="28"/>
      <c r="B21" s="28"/>
      <c r="C21" s="29"/>
      <c r="D21" s="29"/>
      <c r="E21" s="29"/>
      <c r="F21" s="29"/>
    </row>
    <row r="22" spans="1:6" ht="14.25">
      <c r="A22" s="28"/>
      <c r="B22" s="28"/>
      <c r="C22" s="29"/>
      <c r="D22" s="29"/>
      <c r="E22" s="29"/>
      <c r="F22" s="29"/>
    </row>
    <row r="23" spans="1:6" ht="14.25">
      <c r="A23" s="28"/>
      <c r="B23" s="28"/>
      <c r="C23" s="29"/>
      <c r="D23" s="29"/>
      <c r="E23" s="29"/>
      <c r="F23" s="29"/>
    </row>
    <row r="24" spans="1:6" ht="14.25">
      <c r="A24" s="28"/>
      <c r="B24" s="28"/>
      <c r="C24" s="29"/>
      <c r="D24" s="29"/>
      <c r="E24" s="29"/>
      <c r="F24" s="29"/>
    </row>
    <row r="25" spans="1:6" ht="14.25">
      <c r="A25" s="28"/>
      <c r="B25" s="28"/>
      <c r="C25" s="29"/>
      <c r="D25" s="29"/>
      <c r="E25" s="29"/>
      <c r="F25" s="29"/>
    </row>
    <row r="26" spans="1:6" ht="14.25">
      <c r="A26" s="28"/>
      <c r="B26" s="28"/>
      <c r="C26" s="29"/>
      <c r="D26" s="29"/>
      <c r="E26" s="29"/>
      <c r="F26" s="29"/>
    </row>
    <row r="27" spans="1:6" ht="14.25">
      <c r="A27" s="28"/>
      <c r="B27" s="28"/>
      <c r="C27" s="28"/>
      <c r="D27" s="28"/>
      <c r="E27" s="28"/>
      <c r="F27" s="28"/>
    </row>
    <row r="28" spans="1:6" ht="14.25">
      <c r="A28" s="28"/>
      <c r="B28" s="28"/>
      <c r="C28" s="28"/>
      <c r="D28" s="28"/>
      <c r="E28" s="28"/>
      <c r="F28" s="28"/>
    </row>
  </sheetData>
  <sheetProtection/>
  <mergeCells count="3">
    <mergeCell ref="C6:E6"/>
    <mergeCell ref="A8:A17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 o s t e n t e i l e r aufgrund Abrechnung (Beispiel)</dc:title>
  <dc:subject>Lehbetriebsverbund</dc:subject>
  <dc:creator>Moser Urs</dc:creator>
  <cp:keywords/>
  <dc:description/>
  <cp:lastModifiedBy>gfh</cp:lastModifiedBy>
  <cp:lastPrinted>2009-01-12T13:14:03Z</cp:lastPrinted>
  <dcterms:created xsi:type="dcterms:W3CDTF">2008-10-20T15:39:58Z</dcterms:created>
  <dcterms:modified xsi:type="dcterms:W3CDTF">2009-01-28T15:26:15Z</dcterms:modified>
  <cp:category/>
  <cp:version/>
  <cp:contentType/>
  <cp:contentStatus/>
</cp:coreProperties>
</file>